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680" activeTab="3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<sst xmlns="http://schemas.openxmlformats.org/spreadsheetml/2006/main" count="665" uniqueCount="52">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</sst>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5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7" fillId="0" borderId="10" xfId="0" applyNumberFormat="1" applyFont="1" applyBorder="1" applyAlignment="1">
      <alignment horizontal="right" vertical="center"/>
    </xf>
    <xf numFmtId="10" fontId="57" fillId="0" borderId="10" xfId="0" applyNumberFormat="1" applyFont="1" applyBorder="1" applyAlignment="1">
      <alignment horizontal="right" vertical="center" readingOrder="1"/>
    </xf>
    <xf numFmtId="10" fontId="5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59" fillId="0" borderId="10" xfId="0" applyNumberFormat="1" applyFont="1" applyBorder="1" applyAlignment="1">
      <alignment horizontal="right" vertical="center"/>
    </xf>
    <xf numFmtId="10" fontId="59" fillId="0" borderId="10" xfId="0" applyNumberFormat="1" applyFont="1" applyBorder="1" applyAlignment="1">
      <alignment horizontal="right" vertical="center" readingOrder="1"/>
    </xf>
    <xf numFmtId="0" fontId="55" fillId="0" borderId="10" xfId="0" applyFont="1" applyBorder="1" applyAlignment="1">
      <alignment horizontal="left" vertical="top"/>
    </xf>
    <xf numFmtId="10" fontId="60" fillId="0" borderId="10" xfId="0" applyNumberFormat="1" applyFont="1" applyBorder="1" applyAlignment="1">
      <alignment horizontal="right" vertical="top" readingOrder="1"/>
    </xf>
    <xf numFmtId="10" fontId="61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3" fillId="20" borderId="11" xfId="33" applyFont="1" applyBorder="1" applyAlignment="1">
      <alignment horizontal="center" vertical="top"/>
    </xf>
    <xf numFmtId="0" fontId="63" fillId="20" borderId="12" xfId="33" applyFont="1" applyBorder="1" applyAlignment="1">
      <alignment horizontal="center" vertical="top"/>
    </xf>
    <xf numFmtId="0" fontId="63" fillId="20" borderId="13" xfId="33" applyFont="1" applyBorder="1" applyAlignment="1">
      <alignment horizontal="center" vertical="top"/>
    </xf>
    <xf numFmtId="0" fontId="63" fillId="20" borderId="11" xfId="33" applyFont="1" applyBorder="1" applyAlignment="1">
      <alignment horizontal="center" vertical="center"/>
    </xf>
    <xf numFmtId="0" fontId="63" fillId="20" borderId="12" xfId="33" applyFont="1" applyBorder="1" applyAlignment="1">
      <alignment horizontal="center" vertical="center"/>
    </xf>
    <xf numFmtId="0" fontId="63" fillId="20" borderId="13" xfId="33" applyFont="1" applyBorder="1" applyAlignment="1">
      <alignment horizontal="center" vertical="center"/>
    </xf>
    <xf numFmtId="0" fontId="63" fillId="20" borderId="10" xfId="33" applyFont="1" applyBorder="1" applyAlignment="1">
      <alignment horizontal="center"/>
    </xf>
    <xf numFmtId="0" fontId="63" fillId="20" borderId="10" xfId="33" applyFont="1" applyBorder="1" applyAlignment="1">
      <alignment horizontal="center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3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"&amp;yr</f>
        <v>Document Source Statistics January 2021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72</v>
      </c>
      <c r="E7" s="18">
        <v>0</v>
      </c>
      <c r="F7" s="18">
        <v>0</v>
      </c>
      <c r="G7" s="18">
        <v>32</v>
      </c>
      <c r="H7" s="18">
        <f>SUM(E7:G7)</f>
        <v>32</v>
      </c>
      <c r="I7" s="21">
        <f>IF($D7&gt;0,E7/$D7,0)</f>
        <v>0</v>
      </c>
      <c r="J7" s="21">
        <f>IF($D7&gt;0,F7/$D7,0)</f>
        <v>0</v>
      </c>
      <c r="K7" s="21">
        <f>IF($D7&gt;0,G7/$D7,0)</f>
        <v>0.4444444444444444</v>
      </c>
      <c r="L7" s="20">
        <f>SUM(I7:K7)</f>
        <v>0.4444444444444444</v>
      </c>
    </row>
    <row r="8" spans="1:12" ht="15" customHeight="1">
      <c r="A8" s="2" t="s">
        <v>7</v>
      </c>
      <c r="B8" s="2" t="s">
        <v>8</v>
      </c>
      <c r="C8" s="2"/>
      <c r="D8" s="18">
        <v>15809</v>
      </c>
      <c r="E8" s="18">
        <v>0</v>
      </c>
      <c r="F8" s="18">
        <v>0</v>
      </c>
      <c r="G8" s="18">
        <v>14404</v>
      </c>
      <c r="H8" s="18">
        <f aca="true" t="shared" si="0" ref="H8:H15">SUM(E8:G8)</f>
        <v>14404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0.9111265734708077</v>
      </c>
      <c r="L8" s="20">
        <f aca="true" t="shared" si="2" ref="L8:L24">SUM(I8:K8)</f>
        <v>0.9111265734708077</v>
      </c>
    </row>
    <row r="9" spans="1:12" ht="15" customHeight="1">
      <c r="A9" s="2" t="s">
        <v>9</v>
      </c>
      <c r="B9" s="2" t="s">
        <v>10</v>
      </c>
      <c r="C9" s="2"/>
      <c r="D9" s="18">
        <v>6733</v>
      </c>
      <c r="E9" s="18">
        <v>0</v>
      </c>
      <c r="F9" s="18">
        <v>0</v>
      </c>
      <c r="G9" s="18">
        <v>6391</v>
      </c>
      <c r="H9" s="18">
        <f t="shared" si="0"/>
        <v>6391</v>
      </c>
      <c r="I9" s="21">
        <f t="shared" si="1"/>
        <v>0</v>
      </c>
      <c r="J9" s="21">
        <f t="shared" si="1"/>
        <v>0</v>
      </c>
      <c r="K9" s="21">
        <f t="shared" si="1"/>
        <v>0.9492054062082281</v>
      </c>
      <c r="L9" s="20">
        <f t="shared" si="2"/>
        <v>0.9492054062082281</v>
      </c>
    </row>
    <row r="10" spans="1:12" ht="15" customHeight="1">
      <c r="A10" s="2" t="s">
        <v>11</v>
      </c>
      <c r="B10" s="2" t="s">
        <v>12</v>
      </c>
      <c r="C10" s="2"/>
      <c r="D10" s="18">
        <v>12515</v>
      </c>
      <c r="E10" s="18">
        <v>0</v>
      </c>
      <c r="F10" s="18">
        <v>0</v>
      </c>
      <c r="G10" s="18">
        <v>7761</v>
      </c>
      <c r="H10" s="18">
        <f t="shared" si="0"/>
        <v>7761</v>
      </c>
      <c r="I10" s="21">
        <f t="shared" si="1"/>
        <v>0</v>
      </c>
      <c r="J10" s="21">
        <f t="shared" si="1"/>
        <v>0</v>
      </c>
      <c r="K10" s="21">
        <f t="shared" si="1"/>
        <v>0.6201358369956053</v>
      </c>
      <c r="L10" s="20">
        <f t="shared" si="2"/>
        <v>0.6201358369956053</v>
      </c>
    </row>
    <row r="11" spans="1:12" ht="15" customHeight="1">
      <c r="A11" s="2" t="s">
        <v>13</v>
      </c>
      <c r="B11" s="2" t="s">
        <v>14</v>
      </c>
      <c r="C11" s="2"/>
      <c r="D11" s="18">
        <v>4931</v>
      </c>
      <c r="E11" s="18">
        <v>0</v>
      </c>
      <c r="F11" s="18">
        <v>2</v>
      </c>
      <c r="G11" s="18">
        <v>4257</v>
      </c>
      <c r="H11" s="18">
        <f t="shared" si="0"/>
        <v>4259</v>
      </c>
      <c r="I11" s="21">
        <f t="shared" si="1"/>
        <v>0</v>
      </c>
      <c r="J11" s="21">
        <f t="shared" si="1"/>
        <v>0.00040559724193875484</v>
      </c>
      <c r="K11" s="21">
        <f t="shared" si="1"/>
        <v>0.8633137294666396</v>
      </c>
      <c r="L11" s="20">
        <f t="shared" si="2"/>
        <v>0.8637193267085784</v>
      </c>
    </row>
    <row r="12" spans="1:12" ht="15" customHeight="1">
      <c r="A12" s="2" t="s">
        <v>15</v>
      </c>
      <c r="B12" s="2" t="s">
        <v>16</v>
      </c>
      <c r="C12" s="2"/>
      <c r="D12" s="18">
        <v>1472</v>
      </c>
      <c r="E12" s="18">
        <v>0</v>
      </c>
      <c r="F12" s="18">
        <v>0</v>
      </c>
      <c r="G12" s="18">
        <v>1404</v>
      </c>
      <c r="H12" s="18">
        <f t="shared" si="0"/>
        <v>1404</v>
      </c>
      <c r="I12" s="21">
        <f t="shared" si="1"/>
        <v>0</v>
      </c>
      <c r="J12" s="21">
        <f t="shared" si="1"/>
        <v>0</v>
      </c>
      <c r="K12" s="21">
        <f t="shared" si="1"/>
        <v>0.9538043478260869</v>
      </c>
      <c r="L12" s="20">
        <f t="shared" si="2"/>
        <v>0.9538043478260869</v>
      </c>
    </row>
    <row r="13" spans="1:12" ht="15" customHeight="1">
      <c r="A13" s="2" t="s">
        <v>17</v>
      </c>
      <c r="B13" s="2" t="s">
        <v>18</v>
      </c>
      <c r="C13" s="2"/>
      <c r="D13" s="18">
        <v>1030</v>
      </c>
      <c r="E13" s="18">
        <v>0</v>
      </c>
      <c r="F13" s="18">
        <v>0</v>
      </c>
      <c r="G13" s="18">
        <v>870</v>
      </c>
      <c r="H13" s="18">
        <f t="shared" si="0"/>
        <v>870</v>
      </c>
      <c r="I13" s="21">
        <f t="shared" si="1"/>
        <v>0</v>
      </c>
      <c r="J13" s="21">
        <f t="shared" si="1"/>
        <v>0</v>
      </c>
      <c r="K13" s="21">
        <f t="shared" si="1"/>
        <v>0.8446601941747572</v>
      </c>
      <c r="L13" s="20">
        <f t="shared" si="2"/>
        <v>0.8446601941747572</v>
      </c>
    </row>
    <row r="14" spans="1:12" ht="15" customHeight="1">
      <c r="A14" s="2" t="s">
        <v>19</v>
      </c>
      <c r="B14" s="2" t="s">
        <v>20</v>
      </c>
      <c r="C14" s="2"/>
      <c r="D14" s="18">
        <v>6004</v>
      </c>
      <c r="E14" s="18">
        <v>0</v>
      </c>
      <c r="F14" s="18">
        <v>0</v>
      </c>
      <c r="G14" s="18">
        <v>4549</v>
      </c>
      <c r="H14" s="18">
        <f t="shared" si="0"/>
        <v>4549</v>
      </c>
      <c r="I14" s="21">
        <f t="shared" si="1"/>
        <v>0</v>
      </c>
      <c r="J14" s="21">
        <f t="shared" si="1"/>
        <v>0</v>
      </c>
      <c r="K14" s="21">
        <f t="shared" si="1"/>
        <v>0.7576615589606929</v>
      </c>
      <c r="L14" s="20">
        <f t="shared" si="2"/>
        <v>0.7576615589606929</v>
      </c>
    </row>
    <row r="15" spans="1:12" ht="15" customHeight="1">
      <c r="A15" s="2" t="s">
        <v>23</v>
      </c>
      <c r="B15" s="2" t="s">
        <v>24</v>
      </c>
      <c r="C15" s="2"/>
      <c r="D15" s="18">
        <v>2384</v>
      </c>
      <c r="E15" s="18">
        <v>0</v>
      </c>
      <c r="F15" s="18">
        <v>0</v>
      </c>
      <c r="G15" s="18">
        <v>1880</v>
      </c>
      <c r="H15" s="18">
        <f t="shared" si="0"/>
        <v>1880</v>
      </c>
      <c r="I15" s="21">
        <f t="shared" si="1"/>
        <v>0</v>
      </c>
      <c r="J15" s="21">
        <f t="shared" si="1"/>
        <v>0</v>
      </c>
      <c r="K15" s="21">
        <f t="shared" si="1"/>
        <v>0.7885906040268457</v>
      </c>
      <c r="L15" s="20">
        <f t="shared" si="2"/>
        <v>0.7885906040268457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50950</v>
      </c>
      <c r="E16" s="13">
        <f>SUM(E7:E15)</f>
        <v>0</v>
      </c>
      <c r="F16" s="13">
        <f>SUM(F7:F15)</f>
        <v>2</v>
      </c>
      <c r="G16" s="13">
        <f>SUM(G7:G15)</f>
        <v>41548</v>
      </c>
      <c r="H16" s="13">
        <f>SUM(G16)</f>
        <v>41548</v>
      </c>
      <c r="I16" s="14">
        <f>IF($D16&gt;0,E16/$D16,0)</f>
        <v>0</v>
      </c>
      <c r="J16" s="14">
        <f>IF($D16&gt;0,F16/$D16,0)</f>
        <v>3.925417075564279E-05</v>
      </c>
      <c r="K16" s="14">
        <f>IF($D16&gt;0,G16/$D16,0)</f>
        <v>0.8154661432777233</v>
      </c>
      <c r="L16" s="15">
        <f t="shared" si="2"/>
        <v>0.8155053974484789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2703</v>
      </c>
      <c r="E18" s="18">
        <v>1592</v>
      </c>
      <c r="F18" s="18">
        <v>5</v>
      </c>
      <c r="G18" s="18">
        <v>727</v>
      </c>
      <c r="H18" s="18">
        <f aca="true" t="shared" si="3" ref="H18:H24">SUM(E18:G18)</f>
        <v>2324</v>
      </c>
      <c r="I18" s="21">
        <f aca="true" t="shared" si="4" ref="I18:I24">IF($D18&gt;0,E18/$D18,0)</f>
        <v>0.5889752127266</v>
      </c>
      <c r="J18" s="21">
        <f aca="true" t="shared" si="5" ref="J18:J25">IF($D18&gt;0,F18/$D18,0)</f>
        <v>0.001849796522382538</v>
      </c>
      <c r="K18" s="21">
        <f aca="true" t="shared" si="6" ref="K18:K25">IF($D18&gt;0,G18/$D18,0)</f>
        <v>0.26896041435442103</v>
      </c>
      <c r="L18" s="20">
        <f t="shared" si="2"/>
        <v>0.8597854236034035</v>
      </c>
    </row>
    <row r="19" spans="1:12" ht="15" customHeight="1">
      <c r="A19" s="2" t="s">
        <v>25</v>
      </c>
      <c r="B19" s="2" t="s">
        <v>26</v>
      </c>
      <c r="C19" s="2"/>
      <c r="D19" s="18">
        <v>28713</v>
      </c>
      <c r="E19" s="18">
        <v>11322</v>
      </c>
      <c r="F19" s="18">
        <v>279</v>
      </c>
      <c r="G19" s="18">
        <v>8594</v>
      </c>
      <c r="H19" s="18">
        <f t="shared" si="3"/>
        <v>20195</v>
      </c>
      <c r="I19" s="21">
        <f t="shared" si="4"/>
        <v>0.39431616341030196</v>
      </c>
      <c r="J19" s="21">
        <f t="shared" si="5"/>
        <v>0.009716852993417615</v>
      </c>
      <c r="K19" s="21">
        <f t="shared" si="6"/>
        <v>0.2993069341413297</v>
      </c>
      <c r="L19" s="20">
        <f t="shared" si="2"/>
        <v>0.7033399505450493</v>
      </c>
    </row>
    <row r="20" spans="1:12" ht="15" customHeight="1">
      <c r="A20" s="2" t="s">
        <v>27</v>
      </c>
      <c r="B20" s="2" t="s">
        <v>28</v>
      </c>
      <c r="C20" s="2"/>
      <c r="D20" s="18">
        <v>11621</v>
      </c>
      <c r="E20" s="18">
        <v>5414</v>
      </c>
      <c r="F20" s="18">
        <v>47</v>
      </c>
      <c r="G20" s="18">
        <v>2797</v>
      </c>
      <c r="H20" s="18">
        <f t="shared" si="3"/>
        <v>8258</v>
      </c>
      <c r="I20" s="21">
        <f t="shared" si="4"/>
        <v>0.4658807331554944</v>
      </c>
      <c r="J20" s="21">
        <f t="shared" si="5"/>
        <v>0.004044402375010757</v>
      </c>
      <c r="K20" s="21">
        <f t="shared" si="6"/>
        <v>0.24068496687032098</v>
      </c>
      <c r="L20" s="20">
        <f t="shared" si="2"/>
        <v>0.7106101024008261</v>
      </c>
    </row>
    <row r="21" spans="1:12" ht="15" customHeight="1">
      <c r="A21" s="2" t="s">
        <v>29</v>
      </c>
      <c r="B21" s="2" t="s">
        <v>30</v>
      </c>
      <c r="C21" s="2"/>
      <c r="D21" s="18">
        <v>16</v>
      </c>
      <c r="E21" s="18">
        <v>3</v>
      </c>
      <c r="F21" s="18">
        <v>0</v>
      </c>
      <c r="G21" s="18">
        <v>4</v>
      </c>
      <c r="H21" s="18">
        <f t="shared" si="3"/>
        <v>7</v>
      </c>
      <c r="I21" s="21">
        <f t="shared" si="4"/>
        <v>0.1875</v>
      </c>
      <c r="J21" s="21">
        <f t="shared" si="5"/>
        <v>0</v>
      </c>
      <c r="K21" s="21">
        <f t="shared" si="6"/>
        <v>0.25</v>
      </c>
      <c r="L21" s="20">
        <f t="shared" si="2"/>
        <v>0.4375</v>
      </c>
    </row>
    <row r="22" spans="1:12" ht="15" customHeight="1">
      <c r="A22" s="2" t="s">
        <v>31</v>
      </c>
      <c r="B22" s="2" t="s">
        <v>32</v>
      </c>
      <c r="C22" s="2"/>
      <c r="D22" s="18">
        <v>116</v>
      </c>
      <c r="E22" s="18">
        <v>53</v>
      </c>
      <c r="F22" s="18">
        <v>0</v>
      </c>
      <c r="G22" s="18">
        <v>19</v>
      </c>
      <c r="H22" s="18">
        <f t="shared" si="3"/>
        <v>72</v>
      </c>
      <c r="I22" s="21">
        <f t="shared" si="4"/>
        <v>0.45689655172413796</v>
      </c>
      <c r="J22" s="21">
        <f t="shared" si="5"/>
        <v>0</v>
      </c>
      <c r="K22" s="21">
        <f t="shared" si="6"/>
        <v>0.16379310344827586</v>
      </c>
      <c r="L22" s="20">
        <f t="shared" si="2"/>
        <v>0.6206896551724138</v>
      </c>
    </row>
    <row r="23" spans="1:12" ht="15" customHeight="1">
      <c r="A23" s="2" t="s">
        <v>33</v>
      </c>
      <c r="B23" s="2" t="s">
        <v>34</v>
      </c>
      <c r="C23" s="2"/>
      <c r="D23" s="18">
        <v>681</v>
      </c>
      <c r="E23" s="18">
        <v>75</v>
      </c>
      <c r="F23" s="18">
        <v>0</v>
      </c>
      <c r="G23" s="18">
        <v>25</v>
      </c>
      <c r="H23" s="18">
        <f t="shared" si="3"/>
        <v>100</v>
      </c>
      <c r="I23" s="21">
        <f t="shared" si="4"/>
        <v>0.11013215859030837</v>
      </c>
      <c r="J23" s="21">
        <f t="shared" si="5"/>
        <v>0</v>
      </c>
      <c r="K23" s="21">
        <f t="shared" si="6"/>
        <v>0.03671071953010279</v>
      </c>
      <c r="L23" s="20">
        <f t="shared" si="2"/>
        <v>0.14684287812041116</v>
      </c>
    </row>
    <row r="24" spans="1:12" ht="15" customHeight="1">
      <c r="A24" s="2" t="s">
        <v>35</v>
      </c>
      <c r="B24" s="2" t="s">
        <v>36</v>
      </c>
      <c r="C24" s="2"/>
      <c r="D24" s="18">
        <v>13603</v>
      </c>
      <c r="E24" s="18">
        <v>7375</v>
      </c>
      <c r="F24" s="18">
        <v>313</v>
      </c>
      <c r="G24" s="18">
        <v>2763</v>
      </c>
      <c r="H24" s="18">
        <f t="shared" si="3"/>
        <v>10451</v>
      </c>
      <c r="I24" s="21">
        <f t="shared" si="4"/>
        <v>0.5421598176872748</v>
      </c>
      <c r="J24" s="21">
        <f t="shared" si="5"/>
        <v>0.023009630228626038</v>
      </c>
      <c r="K24" s="21">
        <f t="shared" si="6"/>
        <v>0.20311695949422923</v>
      </c>
      <c r="L24" s="20">
        <f t="shared" si="2"/>
        <v>0.7682864074101301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57453</v>
      </c>
      <c r="E25" s="22">
        <f>SUM(E18:E24)</f>
        <v>25834</v>
      </c>
      <c r="F25" s="22">
        <f>SUM(F18:F24)</f>
        <v>644</v>
      </c>
      <c r="G25" s="22">
        <f>SUM(G18:G24)</f>
        <v>14929</v>
      </c>
      <c r="H25" s="22">
        <f>SUM(E25:G25)</f>
        <v>41407</v>
      </c>
      <c r="I25" s="23">
        <f>IF($D25&gt;0,E25/$D25,0)</f>
        <v>0.4496545002001636</v>
      </c>
      <c r="J25" s="23">
        <f t="shared" si="5"/>
        <v>0.01120916227176997</v>
      </c>
      <c r="K25" s="23">
        <f t="shared" si="6"/>
        <v>0.259847179433624</v>
      </c>
      <c r="L25" s="23">
        <f>IF(G25&gt;0,H25/$D25,0)</f>
        <v>0.7207108419055576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11918</v>
      </c>
      <c r="E27" s="9">
        <v>1406</v>
      </c>
      <c r="F27" s="9">
        <v>5194</v>
      </c>
      <c r="G27" s="9">
        <v>1026</v>
      </c>
      <c r="H27" s="18">
        <f>SUM(E27:G27)</f>
        <v>7626</v>
      </c>
      <c r="I27" s="25">
        <f>IF($D27&gt;0,E27/$D27,0)</f>
        <v>0.1179728142305756</v>
      </c>
      <c r="J27" s="25">
        <f>IF($D27&gt;0,F27/$D27,0)</f>
        <v>0.43581137774794426</v>
      </c>
      <c r="K27" s="25">
        <f>IF($D27&gt;0,G27/$D27,0)</f>
        <v>0.08608826984393354</v>
      </c>
      <c r="L27" s="25">
        <f>IF($D27&gt;0,H27/$D27,0)</f>
        <v>0.6398724618224534</v>
      </c>
    </row>
    <row r="28" spans="1:12" ht="1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>
      <c r="A29" s="45" t="s">
        <v>49</v>
      </c>
      <c r="B29" s="46"/>
      <c r="C29" s="47"/>
      <c r="D29" s="11">
        <f>D16+D25+D27</f>
        <v>120321</v>
      </c>
      <c r="E29" s="11">
        <f>E16+E25+E27</f>
        <v>27240</v>
      </c>
      <c r="F29" s="11">
        <f>F16+F25+F27</f>
        <v>5840</v>
      </c>
      <c r="G29" s="11">
        <f>G16+G25+G27</f>
        <v>57503</v>
      </c>
      <c r="H29" s="11">
        <f>SUM(E29:G29)</f>
        <v>90583</v>
      </c>
      <c r="I29" s="26">
        <f>IF($D29&gt;0,E29/$D29,0)</f>
        <v>0.22639439499339267</v>
      </c>
      <c r="J29" s="26">
        <f>IF($D29&gt;0,F29/$D29,0)</f>
        <v>0.048536830644692115</v>
      </c>
      <c r="K29" s="26">
        <f>IF($D29&gt;0,G29/$D29,0)</f>
        <v>0.47791324872632374</v>
      </c>
      <c r="L29" s="26">
        <f>IF($D29&gt;0,H29/$D29,0)</f>
        <v>0.7528444743644085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300" verticalDpi="3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October "&amp;yr</f>
        <v>Document Source Statistics October 2021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November "&amp;yr</f>
        <v>Document Source Statistics November 2021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December "&amp;yr</f>
        <v>Document Source Statistics December 2021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O1" s="28">
        <v>2021</v>
      </c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1, "&amp;yr&amp;" - December 31, "&amp;yr</f>
        <v>Document Source Statistics January 1, 2021 - December 31, 2021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f>SUM(JAN:DEC!D7)</f>
        <v>154</v>
      </c>
      <c r="E7" s="18">
        <f>SUM(JAN:DEC!E7)</f>
        <v>0</v>
      </c>
      <c r="F7" s="18">
        <f>SUM(JAN:DEC!F7)</f>
        <v>0</v>
      </c>
      <c r="G7" s="18">
        <f>SUM(JAN:DEC!G7)</f>
        <v>77</v>
      </c>
      <c r="H7" s="18">
        <f>E7+F7+G7</f>
        <v>77</v>
      </c>
      <c r="I7" s="21">
        <f>IF($D7&gt;0,E7/$D7,0)</f>
        <v>0</v>
      </c>
      <c r="J7" s="21">
        <f>IF($D7&gt;0,F7/$D7,0)</f>
        <v>0</v>
      </c>
      <c r="K7" s="21">
        <f>IF($D7&gt;0,G7/$D7,0)</f>
        <v>0.5</v>
      </c>
      <c r="L7" s="20">
        <f>SUM(I7:K7)</f>
        <v>0.5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68726</v>
      </c>
      <c r="E8" s="18">
        <f>SUM(JAN:DEC!E8)</f>
        <v>0</v>
      </c>
      <c r="F8" s="18">
        <f>SUM(JAN:DEC!F8)</f>
        <v>0</v>
      </c>
      <c r="G8" s="18">
        <f>SUM(JAN:DEC!G8)</f>
        <v>63051</v>
      </c>
      <c r="H8" s="18">
        <f aca="true" t="shared" si="0" ref="H8:H15">E8+F8+G8</f>
        <v>63051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0.9174257195239065</v>
      </c>
      <c r="L8" s="20">
        <f aca="true" t="shared" si="2" ref="L8:L16">SUM(I8:K8)</f>
        <v>0.9174257195239065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32586</v>
      </c>
      <c r="E9" s="18">
        <f>SUM(JAN:DEC!E9)</f>
        <v>0</v>
      </c>
      <c r="F9" s="18">
        <f>SUM(JAN:DEC!F9)</f>
        <v>0</v>
      </c>
      <c r="G9" s="18">
        <f>SUM(JAN:DEC!G9)</f>
        <v>30956</v>
      </c>
      <c r="H9" s="18">
        <f t="shared" si="0"/>
        <v>30956</v>
      </c>
      <c r="I9" s="21">
        <f t="shared" si="1"/>
        <v>0</v>
      </c>
      <c r="J9" s="21">
        <f t="shared" si="1"/>
        <v>0</v>
      </c>
      <c r="K9" s="21">
        <f t="shared" si="1"/>
        <v>0.9499785183821273</v>
      </c>
      <c r="L9" s="20">
        <f t="shared" si="2"/>
        <v>0.9499785183821273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53150</v>
      </c>
      <c r="E10" s="18">
        <f>SUM(JAN:DEC!E10)</f>
        <v>0</v>
      </c>
      <c r="F10" s="18">
        <f>SUM(JAN:DEC!F10)</f>
        <v>0</v>
      </c>
      <c r="G10" s="18">
        <f>SUM(JAN:DEC!G10)</f>
        <v>32351</v>
      </c>
      <c r="H10" s="18">
        <f t="shared" si="0"/>
        <v>32351</v>
      </c>
      <c r="I10" s="21">
        <f t="shared" si="1"/>
        <v>0</v>
      </c>
      <c r="J10" s="21">
        <f t="shared" si="1"/>
        <v>0</v>
      </c>
      <c r="K10" s="21">
        <f t="shared" si="1"/>
        <v>0.6086735653809972</v>
      </c>
      <c r="L10" s="20">
        <f t="shared" si="2"/>
        <v>0.6086735653809972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21300</v>
      </c>
      <c r="E11" s="18">
        <f>SUM(JAN:DEC!E11)</f>
        <v>0</v>
      </c>
      <c r="F11" s="18">
        <f>SUM(JAN:DEC!F11)</f>
        <v>2</v>
      </c>
      <c r="G11" s="18">
        <f>SUM(JAN:DEC!G11)</f>
        <v>18325</v>
      </c>
      <c r="H11" s="18">
        <f t="shared" si="0"/>
        <v>18327</v>
      </c>
      <c r="I11" s="21">
        <f t="shared" si="1"/>
        <v>0</v>
      </c>
      <c r="J11" s="21">
        <f t="shared" si="1"/>
        <v>9.389671361502347E-05</v>
      </c>
      <c r="K11" s="21">
        <f t="shared" si="1"/>
        <v>0.8603286384976526</v>
      </c>
      <c r="L11" s="20">
        <f t="shared" si="2"/>
        <v>0.8604225352112677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6503</v>
      </c>
      <c r="E12" s="18">
        <f>SUM(JAN:DEC!E12)</f>
        <v>0</v>
      </c>
      <c r="F12" s="18">
        <f>SUM(JAN:DEC!F12)</f>
        <v>0</v>
      </c>
      <c r="G12" s="18">
        <f>SUM(JAN:DEC!G12)</f>
        <v>6193</v>
      </c>
      <c r="H12" s="18">
        <f t="shared" si="0"/>
        <v>6193</v>
      </c>
      <c r="I12" s="21">
        <f t="shared" si="1"/>
        <v>0</v>
      </c>
      <c r="J12" s="21">
        <f t="shared" si="1"/>
        <v>0</v>
      </c>
      <c r="K12" s="21">
        <f t="shared" si="1"/>
        <v>0.9523296939873904</v>
      </c>
      <c r="L12" s="20">
        <f t="shared" si="2"/>
        <v>0.9523296939873904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4265</v>
      </c>
      <c r="E13" s="18">
        <f>SUM(JAN:DEC!E13)</f>
        <v>0</v>
      </c>
      <c r="F13" s="18">
        <f>SUM(JAN:DEC!F13)</f>
        <v>0</v>
      </c>
      <c r="G13" s="18">
        <f>SUM(JAN:DEC!G13)</f>
        <v>3441</v>
      </c>
      <c r="H13" s="18">
        <f t="shared" si="0"/>
        <v>3441</v>
      </c>
      <c r="I13" s="21">
        <f t="shared" si="1"/>
        <v>0</v>
      </c>
      <c r="J13" s="21">
        <f t="shared" si="1"/>
        <v>0</v>
      </c>
      <c r="K13" s="21">
        <f t="shared" si="1"/>
        <v>0.806799531066823</v>
      </c>
      <c r="L13" s="20">
        <f t="shared" si="2"/>
        <v>0.806799531066823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24850</v>
      </c>
      <c r="E14" s="18">
        <f>SUM(JAN:DEC!E14)</f>
        <v>0</v>
      </c>
      <c r="F14" s="18">
        <f>SUM(JAN:DEC!F14)</f>
        <v>0</v>
      </c>
      <c r="G14" s="18">
        <f>SUM(JAN:DEC!G14)</f>
        <v>19320</v>
      </c>
      <c r="H14" s="18">
        <f t="shared" si="0"/>
        <v>19320</v>
      </c>
      <c r="I14" s="21">
        <f t="shared" si="1"/>
        <v>0</v>
      </c>
      <c r="J14" s="21">
        <f t="shared" si="1"/>
        <v>0</v>
      </c>
      <c r="K14" s="21">
        <f t="shared" si="1"/>
        <v>0.7774647887323943</v>
      </c>
      <c r="L14" s="20">
        <f t="shared" si="2"/>
        <v>0.7774647887323943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11528</v>
      </c>
      <c r="E15" s="18">
        <f>SUM(JAN:DEC!E15)</f>
        <v>0</v>
      </c>
      <c r="F15" s="18">
        <f>SUM(JAN:DEC!F15)</f>
        <v>0</v>
      </c>
      <c r="G15" s="18">
        <f>SUM(JAN:DEC!G15)</f>
        <v>9318</v>
      </c>
      <c r="H15" s="18">
        <f t="shared" si="0"/>
        <v>9318</v>
      </c>
      <c r="I15" s="21">
        <f t="shared" si="1"/>
        <v>0</v>
      </c>
      <c r="J15" s="21">
        <f t="shared" si="1"/>
        <v>0</v>
      </c>
      <c r="K15" s="21">
        <f t="shared" si="1"/>
        <v>0.8082928521859819</v>
      </c>
      <c r="L15" s="20">
        <f t="shared" si="2"/>
        <v>0.8082928521859819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223062</v>
      </c>
      <c r="E16" s="13">
        <f>SUM(E7:E15)</f>
        <v>0</v>
      </c>
      <c r="F16" s="13">
        <f>SUM(F7:F15)</f>
        <v>2</v>
      </c>
      <c r="G16" s="13">
        <f>SUM(G7:G15)</f>
        <v>183032</v>
      </c>
      <c r="H16" s="13">
        <f>SUM(H7:H15)</f>
        <v>183034</v>
      </c>
      <c r="I16" s="14">
        <f>IF($D16&gt;0,E16/$D16,0)</f>
        <v>0</v>
      </c>
      <c r="J16" s="14">
        <f>IF($D16&gt;0,F16/$D16,0)</f>
        <v>8.966117043691888E-06</v>
      </c>
      <c r="K16" s="14">
        <f>IF($D16&gt;0,G16/$D16,0)</f>
        <v>0.8205431673705068</v>
      </c>
      <c r="L16" s="15">
        <f t="shared" si="2"/>
        <v>0.8205521334875505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11089</v>
      </c>
      <c r="E18" s="18">
        <f>SUM(JAN:DEC!E18)</f>
        <v>6141</v>
      </c>
      <c r="F18" s="18">
        <f>SUM(JAN:DEC!F18)</f>
        <v>10</v>
      </c>
      <c r="G18" s="18">
        <f>SUM(JAN:DEC!G18)</f>
        <v>3094</v>
      </c>
      <c r="H18" s="18">
        <f>SUM(JAN:DEC!H18)</f>
        <v>9245</v>
      </c>
      <c r="I18" s="21">
        <f aca="true" t="shared" si="3" ref="I18:K25">IF($D18&gt;0,E18/$D18,0)</f>
        <v>0.553792046171882</v>
      </c>
      <c r="J18" s="21">
        <f t="shared" si="3"/>
        <v>0.0009017945711966813</v>
      </c>
      <c r="K18" s="21">
        <f t="shared" si="3"/>
        <v>0.2790152403282532</v>
      </c>
      <c r="L18" s="20">
        <f aca="true" t="shared" si="4" ref="L18:L24">SUM(I18:K18)</f>
        <v>0.8337090810713319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123559</v>
      </c>
      <c r="E19" s="18">
        <f>SUM(JAN:DEC!E19)</f>
        <v>43479</v>
      </c>
      <c r="F19" s="18">
        <f>SUM(JAN:DEC!F19)</f>
        <v>1484</v>
      </c>
      <c r="G19" s="18">
        <f>SUM(JAN:DEC!G19)</f>
        <v>38070</v>
      </c>
      <c r="H19" s="18">
        <f>SUM(JAN:DEC!H19)</f>
        <v>83033</v>
      </c>
      <c r="I19" s="21">
        <f t="shared" si="3"/>
        <v>0.35188857145169516</v>
      </c>
      <c r="J19" s="21">
        <f t="shared" si="3"/>
        <v>0.012010456543028026</v>
      </c>
      <c r="K19" s="21">
        <f t="shared" si="3"/>
        <v>0.3081119141462783</v>
      </c>
      <c r="L19" s="20">
        <f t="shared" si="4"/>
        <v>0.6720109421410014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45832</v>
      </c>
      <c r="E20" s="18">
        <f>SUM(JAN:DEC!E20)</f>
        <v>20698</v>
      </c>
      <c r="F20" s="18">
        <f>SUM(JAN:DEC!F20)</f>
        <v>165</v>
      </c>
      <c r="G20" s="18">
        <f>SUM(JAN:DEC!G20)</f>
        <v>10941</v>
      </c>
      <c r="H20" s="18">
        <f>SUM(JAN:DEC!H20)</f>
        <v>31804</v>
      </c>
      <c r="I20" s="21">
        <f t="shared" si="3"/>
        <v>0.45160586489788795</v>
      </c>
      <c r="J20" s="21">
        <f t="shared" si="3"/>
        <v>0.0036001047303194276</v>
      </c>
      <c r="K20" s="21">
        <f t="shared" si="3"/>
        <v>0.23871967184499912</v>
      </c>
      <c r="L20" s="20">
        <f t="shared" si="4"/>
        <v>0.6939256414732065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129</v>
      </c>
      <c r="E21" s="18">
        <f>SUM(JAN:DEC!E21)</f>
        <v>46</v>
      </c>
      <c r="F21" s="18">
        <f>SUM(JAN:DEC!F21)</f>
        <v>4</v>
      </c>
      <c r="G21" s="18">
        <f>SUM(JAN:DEC!G21)</f>
        <v>27</v>
      </c>
      <c r="H21" s="18">
        <f>SUM(JAN:DEC!H21)</f>
        <v>77</v>
      </c>
      <c r="I21" s="21">
        <f t="shared" si="3"/>
        <v>0.35658914728682173</v>
      </c>
      <c r="J21" s="21">
        <f t="shared" si="3"/>
        <v>0.031007751937984496</v>
      </c>
      <c r="K21" s="21">
        <f t="shared" si="3"/>
        <v>0.20930232558139536</v>
      </c>
      <c r="L21" s="20">
        <f t="shared" si="4"/>
        <v>0.5968992248062016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414</v>
      </c>
      <c r="E22" s="18">
        <f>SUM(JAN:DEC!E22)</f>
        <v>152</v>
      </c>
      <c r="F22" s="18">
        <f>SUM(JAN:DEC!F22)</f>
        <v>0</v>
      </c>
      <c r="G22" s="18">
        <f>SUM(JAN:DEC!G22)</f>
        <v>84</v>
      </c>
      <c r="H22" s="18">
        <f>SUM(JAN:DEC!H22)</f>
        <v>236</v>
      </c>
      <c r="I22" s="21">
        <f t="shared" si="3"/>
        <v>0.3671497584541063</v>
      </c>
      <c r="J22" s="21">
        <f t="shared" si="3"/>
        <v>0</v>
      </c>
      <c r="K22" s="21">
        <f t="shared" si="3"/>
        <v>0.2028985507246377</v>
      </c>
      <c r="L22" s="20">
        <f t="shared" si="4"/>
        <v>0.570048309178744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2737</v>
      </c>
      <c r="E23" s="18">
        <f>SUM(JAN:DEC!E23)</f>
        <v>246</v>
      </c>
      <c r="F23" s="18">
        <f>SUM(JAN:DEC!F23)</f>
        <v>0</v>
      </c>
      <c r="G23" s="18">
        <f>SUM(JAN:DEC!G23)</f>
        <v>285</v>
      </c>
      <c r="H23" s="18">
        <f>SUM(JAN:DEC!H23)</f>
        <v>531</v>
      </c>
      <c r="I23" s="21">
        <f t="shared" si="3"/>
        <v>0.08987943003288272</v>
      </c>
      <c r="J23" s="21">
        <f t="shared" si="3"/>
        <v>0</v>
      </c>
      <c r="K23" s="21">
        <f t="shared" si="3"/>
        <v>0.1041286079649251</v>
      </c>
      <c r="L23" s="20">
        <f t="shared" si="4"/>
        <v>0.1940080379978078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52964</v>
      </c>
      <c r="E24" s="18">
        <f>SUM(JAN:DEC!E24)</f>
        <v>28101</v>
      </c>
      <c r="F24" s="18">
        <f>SUM(JAN:DEC!F24)</f>
        <v>1284</v>
      </c>
      <c r="G24" s="18">
        <f>SUM(JAN:DEC!G24)</f>
        <v>10869</v>
      </c>
      <c r="H24" s="18">
        <f>SUM(JAN:DEC!H24)</f>
        <v>40254</v>
      </c>
      <c r="I24" s="21">
        <f t="shared" si="3"/>
        <v>0.5305679329355789</v>
      </c>
      <c r="J24" s="21">
        <f t="shared" si="3"/>
        <v>0.024242881957556077</v>
      </c>
      <c r="K24" s="21">
        <f t="shared" si="3"/>
        <v>0.20521486292576088</v>
      </c>
      <c r="L24" s="20">
        <f t="shared" si="4"/>
        <v>0.7600256778188959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236724</v>
      </c>
      <c r="E25" s="22">
        <f>SUM(E18:E24)</f>
        <v>98863</v>
      </c>
      <c r="F25" s="22">
        <f>SUM(F18:F24)</f>
        <v>2947</v>
      </c>
      <c r="G25" s="22">
        <f>SUM(G18:G24)</f>
        <v>63370</v>
      </c>
      <c r="H25" s="22">
        <f>SUM(H18:H24)</f>
        <v>165180</v>
      </c>
      <c r="I25" s="23">
        <f>IF($D25&gt;0,E25/$D25,0)</f>
        <v>0.41762981362261536</v>
      </c>
      <c r="J25" s="23">
        <f t="shared" si="3"/>
        <v>0.01244909683851236</v>
      </c>
      <c r="K25" s="23">
        <f t="shared" si="3"/>
        <v>0.2676957131511803</v>
      </c>
      <c r="L25" s="23">
        <f>IF(G25&gt;0,H25/$D25,0)</f>
        <v>0.697774623612308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45983</v>
      </c>
      <c r="E27" s="9">
        <f>SUM(JAN:DEC!E27)</f>
        <v>5439</v>
      </c>
      <c r="F27" s="9">
        <f>SUM(JAN:DEC!F27)</f>
        <v>19275</v>
      </c>
      <c r="G27" s="9">
        <f>SUM(JAN:DEC!G27)</f>
        <v>3823</v>
      </c>
      <c r="H27" s="9">
        <f>SUM(E27:G27)</f>
        <v>28537</v>
      </c>
      <c r="I27" s="25">
        <f>IF($D27&gt;0,E27/$D27,0)</f>
        <v>0.11828284365961333</v>
      </c>
      <c r="J27" s="25">
        <f>IF($D27&gt;0,F27/$D27,0)</f>
        <v>0.4191766522410456</v>
      </c>
      <c r="K27" s="25">
        <f>IF($D27&gt;0,G27/$D27,0)</f>
        <v>0.08313942109040298</v>
      </c>
      <c r="L27" s="25">
        <f>IF($D27&gt;0,H27/$D27,0)</f>
        <v>0.620598916991062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505769</v>
      </c>
      <c r="E29" s="11">
        <f>E16+E25+E27</f>
        <v>104302</v>
      </c>
      <c r="F29" s="11">
        <f>F16+F25+F27</f>
        <v>22224</v>
      </c>
      <c r="G29" s="11">
        <f>G16+G25+G27</f>
        <v>250225</v>
      </c>
      <c r="H29" s="11">
        <f>SUM(E29:G29)</f>
        <v>376751</v>
      </c>
      <c r="I29" s="26">
        <f>IF($D29&gt;0,E29/$D29,0)</f>
        <v>0.20622458078688097</v>
      </c>
      <c r="J29" s="26">
        <f>IF($D29&gt;0,F29/$D29,0)</f>
        <v>0.04394100864228531</v>
      </c>
      <c r="K29" s="26">
        <f>IF($D29&gt;0,G29/$D29,0)</f>
        <v>0.49474167060456453</v>
      </c>
      <c r="L29" s="26">
        <f>IF($D29&gt;0,H29/$D29,0)</f>
        <v>0.7449072600337309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February "&amp;yr</f>
        <v>Document Source Statistics February 2021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30</v>
      </c>
      <c r="E7" s="18">
        <v>0</v>
      </c>
      <c r="F7" s="18">
        <v>0</v>
      </c>
      <c r="G7" s="18">
        <v>23</v>
      </c>
      <c r="H7" s="18">
        <f>SUM(E7:G7)</f>
        <v>23</v>
      </c>
      <c r="I7" s="21">
        <f>IF($D7&gt;0,E7/$D7,0)</f>
        <v>0</v>
      </c>
      <c r="J7" s="21">
        <f>IF($D7&gt;0,F7/$D7,0)</f>
        <v>0</v>
      </c>
      <c r="K7" s="21">
        <f>IF($D7&gt;0,G7/$D7,0)</f>
        <v>0.7666666666666667</v>
      </c>
      <c r="L7" s="20">
        <f>SUM(I7:K7)</f>
        <v>0.7666666666666667</v>
      </c>
    </row>
    <row r="8" spans="1:12" ht="15" customHeight="1">
      <c r="A8" s="2" t="s">
        <v>7</v>
      </c>
      <c r="B8" s="2" t="s">
        <v>8</v>
      </c>
      <c r="C8" s="2"/>
      <c r="D8" s="18">
        <v>16867</v>
      </c>
      <c r="E8" s="18">
        <v>0</v>
      </c>
      <c r="F8" s="18">
        <v>0</v>
      </c>
      <c r="G8" s="18">
        <v>15389</v>
      </c>
      <c r="H8" s="18">
        <f aca="true" t="shared" si="0" ref="H8:H15">SUM(E8:G8)</f>
        <v>15389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0.9123732732554692</v>
      </c>
      <c r="L8" s="20">
        <f aca="true" t="shared" si="2" ref="L8:L24">SUM(I8:K8)</f>
        <v>0.9123732732554692</v>
      </c>
    </row>
    <row r="9" spans="1:12" ht="15" customHeight="1">
      <c r="A9" s="2" t="s">
        <v>9</v>
      </c>
      <c r="B9" s="2" t="s">
        <v>10</v>
      </c>
      <c r="C9" s="2"/>
      <c r="D9" s="18">
        <v>9065</v>
      </c>
      <c r="E9" s="18">
        <v>0</v>
      </c>
      <c r="F9" s="18">
        <v>0</v>
      </c>
      <c r="G9" s="18">
        <v>8662</v>
      </c>
      <c r="H9" s="18">
        <f t="shared" si="0"/>
        <v>8662</v>
      </c>
      <c r="I9" s="21">
        <f t="shared" si="1"/>
        <v>0</v>
      </c>
      <c r="J9" s="21">
        <f t="shared" si="1"/>
        <v>0</v>
      </c>
      <c r="K9" s="21">
        <f t="shared" si="1"/>
        <v>0.9555432984004413</v>
      </c>
      <c r="L9" s="20">
        <f t="shared" si="2"/>
        <v>0.9555432984004413</v>
      </c>
    </row>
    <row r="10" spans="1:12" ht="15" customHeight="1">
      <c r="A10" s="2" t="s">
        <v>11</v>
      </c>
      <c r="B10" s="2" t="s">
        <v>12</v>
      </c>
      <c r="C10" s="2"/>
      <c r="D10" s="18">
        <v>12805</v>
      </c>
      <c r="E10" s="18">
        <v>0</v>
      </c>
      <c r="F10" s="18">
        <v>0</v>
      </c>
      <c r="G10" s="18">
        <v>7423</v>
      </c>
      <c r="H10" s="18">
        <f t="shared" si="0"/>
        <v>7423</v>
      </c>
      <c r="I10" s="21">
        <f t="shared" si="1"/>
        <v>0</v>
      </c>
      <c r="J10" s="21">
        <f t="shared" si="1"/>
        <v>0</v>
      </c>
      <c r="K10" s="21">
        <f t="shared" si="1"/>
        <v>0.5796954314720812</v>
      </c>
      <c r="L10" s="20">
        <f t="shared" si="2"/>
        <v>0.5796954314720812</v>
      </c>
    </row>
    <row r="11" spans="1:12" ht="15" customHeight="1">
      <c r="A11" s="2" t="s">
        <v>13</v>
      </c>
      <c r="B11" s="2" t="s">
        <v>14</v>
      </c>
      <c r="C11" s="2"/>
      <c r="D11" s="18">
        <v>5047</v>
      </c>
      <c r="E11" s="18">
        <v>0</v>
      </c>
      <c r="F11" s="18">
        <v>0</v>
      </c>
      <c r="G11" s="18">
        <v>4374</v>
      </c>
      <c r="H11" s="18">
        <f t="shared" si="0"/>
        <v>4374</v>
      </c>
      <c r="I11" s="21">
        <f t="shared" si="1"/>
        <v>0</v>
      </c>
      <c r="J11" s="21">
        <f t="shared" si="1"/>
        <v>0</v>
      </c>
      <c r="K11" s="21">
        <f t="shared" si="1"/>
        <v>0.8666534574995046</v>
      </c>
      <c r="L11" s="20">
        <f t="shared" si="2"/>
        <v>0.8666534574995046</v>
      </c>
    </row>
    <row r="12" spans="1:12" ht="15" customHeight="1">
      <c r="A12" s="2" t="s">
        <v>15</v>
      </c>
      <c r="B12" s="2" t="s">
        <v>16</v>
      </c>
      <c r="C12" s="2"/>
      <c r="D12" s="18">
        <v>1614</v>
      </c>
      <c r="E12" s="18">
        <v>0</v>
      </c>
      <c r="F12" s="18">
        <v>0</v>
      </c>
      <c r="G12" s="18">
        <v>1558</v>
      </c>
      <c r="H12" s="18">
        <f t="shared" si="0"/>
        <v>1558</v>
      </c>
      <c r="I12" s="21">
        <f t="shared" si="1"/>
        <v>0</v>
      </c>
      <c r="J12" s="21">
        <f t="shared" si="1"/>
        <v>0</v>
      </c>
      <c r="K12" s="21">
        <f t="shared" si="1"/>
        <v>0.9653035935563816</v>
      </c>
      <c r="L12" s="20">
        <f t="shared" si="2"/>
        <v>0.9653035935563816</v>
      </c>
    </row>
    <row r="13" spans="1:12" ht="15" customHeight="1">
      <c r="A13" s="2" t="s">
        <v>17</v>
      </c>
      <c r="B13" s="2" t="s">
        <v>18</v>
      </c>
      <c r="C13" s="2"/>
      <c r="D13" s="18">
        <v>1029</v>
      </c>
      <c r="E13" s="18">
        <v>0</v>
      </c>
      <c r="F13" s="18">
        <v>0</v>
      </c>
      <c r="G13" s="18">
        <v>826</v>
      </c>
      <c r="H13" s="18">
        <f t="shared" si="0"/>
        <v>826</v>
      </c>
      <c r="I13" s="21">
        <f t="shared" si="1"/>
        <v>0</v>
      </c>
      <c r="J13" s="21">
        <f t="shared" si="1"/>
        <v>0</v>
      </c>
      <c r="K13" s="21">
        <f t="shared" si="1"/>
        <v>0.8027210884353742</v>
      </c>
      <c r="L13" s="20">
        <f t="shared" si="2"/>
        <v>0.8027210884353742</v>
      </c>
    </row>
    <row r="14" spans="1:12" ht="15" customHeight="1">
      <c r="A14" s="2" t="s">
        <v>19</v>
      </c>
      <c r="B14" s="2" t="s">
        <v>20</v>
      </c>
      <c r="C14" s="2"/>
      <c r="D14" s="18">
        <v>6286</v>
      </c>
      <c r="E14" s="18">
        <v>0</v>
      </c>
      <c r="F14" s="18">
        <v>0</v>
      </c>
      <c r="G14" s="18">
        <v>4900</v>
      </c>
      <c r="H14" s="18">
        <f t="shared" si="0"/>
        <v>4900</v>
      </c>
      <c r="I14" s="21">
        <f t="shared" si="1"/>
        <v>0</v>
      </c>
      <c r="J14" s="21">
        <f t="shared" si="1"/>
        <v>0</v>
      </c>
      <c r="K14" s="21">
        <f t="shared" si="1"/>
        <v>0.779510022271715</v>
      </c>
      <c r="L14" s="20">
        <f t="shared" si="2"/>
        <v>0.779510022271715</v>
      </c>
    </row>
    <row r="15" spans="1:12" ht="15" customHeight="1">
      <c r="A15" s="2" t="s">
        <v>23</v>
      </c>
      <c r="B15" s="2" t="s">
        <v>24</v>
      </c>
      <c r="C15" s="2"/>
      <c r="D15" s="18">
        <v>2851</v>
      </c>
      <c r="E15" s="18">
        <v>0</v>
      </c>
      <c r="F15" s="18">
        <v>0</v>
      </c>
      <c r="G15" s="18">
        <v>2334</v>
      </c>
      <c r="H15" s="18">
        <f t="shared" si="0"/>
        <v>2334</v>
      </c>
      <c r="I15" s="21">
        <f t="shared" si="1"/>
        <v>0</v>
      </c>
      <c r="J15" s="21">
        <f t="shared" si="1"/>
        <v>0</v>
      </c>
      <c r="K15" s="21">
        <f t="shared" si="1"/>
        <v>0.8186601192564013</v>
      </c>
      <c r="L15" s="20">
        <f t="shared" si="2"/>
        <v>0.8186601192564013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55594</v>
      </c>
      <c r="E16" s="13">
        <f>SUM(E7:E15)</f>
        <v>0</v>
      </c>
      <c r="F16" s="13">
        <f>SUM(F7:F15)</f>
        <v>0</v>
      </c>
      <c r="G16" s="13">
        <f>SUM(G7:G15)</f>
        <v>45489</v>
      </c>
      <c r="H16" s="13">
        <f>SUM(G16)</f>
        <v>45489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0.818235780839659</v>
      </c>
      <c r="L16" s="15">
        <f t="shared" si="2"/>
        <v>0.818235780839659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2558</v>
      </c>
      <c r="E18" s="18">
        <v>1452</v>
      </c>
      <c r="F18" s="18">
        <v>0</v>
      </c>
      <c r="G18" s="18">
        <v>775</v>
      </c>
      <c r="H18" s="18">
        <f aca="true" t="shared" si="3" ref="H18:H24">SUM(E18:G18)</f>
        <v>2227</v>
      </c>
      <c r="I18" s="21">
        <f aca="true" t="shared" si="4" ref="I18:K25">IF($D18&gt;0,E18/$D18,0)</f>
        <v>0.5676309616888194</v>
      </c>
      <c r="J18" s="21">
        <f t="shared" si="4"/>
        <v>0</v>
      </c>
      <c r="K18" s="21">
        <f t="shared" si="4"/>
        <v>0.3029710711493354</v>
      </c>
      <c r="L18" s="20">
        <f t="shared" si="2"/>
        <v>0.8706020328381548</v>
      </c>
    </row>
    <row r="19" spans="1:12" ht="15" customHeight="1">
      <c r="A19" s="2" t="s">
        <v>25</v>
      </c>
      <c r="B19" s="2" t="s">
        <v>26</v>
      </c>
      <c r="C19" s="2"/>
      <c r="D19" s="18">
        <v>28681</v>
      </c>
      <c r="E19" s="18">
        <v>10173</v>
      </c>
      <c r="F19" s="18">
        <v>398</v>
      </c>
      <c r="G19" s="18">
        <v>9272</v>
      </c>
      <c r="H19" s="18">
        <f t="shared" si="3"/>
        <v>19843</v>
      </c>
      <c r="I19" s="21">
        <f t="shared" si="4"/>
        <v>0.3546947456504306</v>
      </c>
      <c r="J19" s="21">
        <f t="shared" si="4"/>
        <v>0.013876782538963076</v>
      </c>
      <c r="K19" s="21">
        <f t="shared" si="4"/>
        <v>0.3232802203549388</v>
      </c>
      <c r="L19" s="20">
        <f t="shared" si="2"/>
        <v>0.6918517485443325</v>
      </c>
    </row>
    <row r="20" spans="1:12" ht="15" customHeight="1">
      <c r="A20" s="2" t="s">
        <v>27</v>
      </c>
      <c r="B20" s="2" t="s">
        <v>28</v>
      </c>
      <c r="C20" s="2"/>
      <c r="D20" s="18">
        <v>10353</v>
      </c>
      <c r="E20" s="18">
        <v>4695</v>
      </c>
      <c r="F20" s="18">
        <v>38</v>
      </c>
      <c r="G20" s="18">
        <v>2699</v>
      </c>
      <c r="H20" s="18">
        <f t="shared" si="3"/>
        <v>7432</v>
      </c>
      <c r="I20" s="21">
        <f t="shared" si="4"/>
        <v>0.4534917415241959</v>
      </c>
      <c r="J20" s="21">
        <f t="shared" si="4"/>
        <v>0.0036704336907176665</v>
      </c>
      <c r="K20" s="21">
        <f t="shared" si="4"/>
        <v>0.26069738240123635</v>
      </c>
      <c r="L20" s="20">
        <f t="shared" si="2"/>
        <v>0.71785955761615</v>
      </c>
    </row>
    <row r="21" spans="1:12" ht="15" customHeight="1">
      <c r="A21" s="2" t="s">
        <v>29</v>
      </c>
      <c r="B21" s="2" t="s">
        <v>30</v>
      </c>
      <c r="C21" s="2"/>
      <c r="D21" s="18">
        <v>24</v>
      </c>
      <c r="E21" s="18">
        <v>5</v>
      </c>
      <c r="F21" s="18">
        <v>4</v>
      </c>
      <c r="G21" s="18">
        <v>5</v>
      </c>
      <c r="H21" s="18">
        <f t="shared" si="3"/>
        <v>14</v>
      </c>
      <c r="I21" s="21">
        <f t="shared" si="4"/>
        <v>0.20833333333333334</v>
      </c>
      <c r="J21" s="21">
        <f t="shared" si="4"/>
        <v>0.16666666666666666</v>
      </c>
      <c r="K21" s="21">
        <f t="shared" si="4"/>
        <v>0.20833333333333334</v>
      </c>
      <c r="L21" s="20">
        <f t="shared" si="2"/>
        <v>0.5833333333333334</v>
      </c>
    </row>
    <row r="22" spans="1:12" ht="15" customHeight="1">
      <c r="A22" s="2" t="s">
        <v>31</v>
      </c>
      <c r="B22" s="2" t="s">
        <v>32</v>
      </c>
      <c r="C22" s="2"/>
      <c r="D22" s="18">
        <v>128</v>
      </c>
      <c r="E22" s="18">
        <v>37</v>
      </c>
      <c r="F22" s="18">
        <v>0</v>
      </c>
      <c r="G22" s="18">
        <v>29</v>
      </c>
      <c r="H22" s="18">
        <f t="shared" si="3"/>
        <v>66</v>
      </c>
      <c r="I22" s="21">
        <f t="shared" si="4"/>
        <v>0.2890625</v>
      </c>
      <c r="J22" s="21">
        <f t="shared" si="4"/>
        <v>0</v>
      </c>
      <c r="K22" s="21">
        <f t="shared" si="4"/>
        <v>0.2265625</v>
      </c>
      <c r="L22" s="20">
        <f t="shared" si="2"/>
        <v>0.515625</v>
      </c>
    </row>
    <row r="23" spans="1:12" ht="15" customHeight="1">
      <c r="A23" s="2" t="s">
        <v>33</v>
      </c>
      <c r="B23" s="2" t="s">
        <v>34</v>
      </c>
      <c r="C23" s="2"/>
      <c r="D23" s="18">
        <v>732</v>
      </c>
      <c r="E23" s="18">
        <v>66</v>
      </c>
      <c r="F23" s="18">
        <v>0</v>
      </c>
      <c r="G23" s="18">
        <v>121</v>
      </c>
      <c r="H23" s="18">
        <f t="shared" si="3"/>
        <v>187</v>
      </c>
      <c r="I23" s="21">
        <f t="shared" si="4"/>
        <v>0.09016393442622951</v>
      </c>
      <c r="J23" s="21">
        <f t="shared" si="4"/>
        <v>0</v>
      </c>
      <c r="K23" s="21">
        <f t="shared" si="4"/>
        <v>0.16530054644808742</v>
      </c>
      <c r="L23" s="20">
        <f t="shared" si="2"/>
        <v>0.25546448087431695</v>
      </c>
    </row>
    <row r="24" spans="1:12" ht="15" customHeight="1">
      <c r="A24" s="2" t="s">
        <v>35</v>
      </c>
      <c r="B24" s="2" t="s">
        <v>36</v>
      </c>
      <c r="C24" s="2"/>
      <c r="D24" s="18">
        <v>12111</v>
      </c>
      <c r="E24" s="18">
        <v>6452</v>
      </c>
      <c r="F24" s="18">
        <v>277</v>
      </c>
      <c r="G24" s="18">
        <v>2528</v>
      </c>
      <c r="H24" s="18">
        <f t="shared" si="3"/>
        <v>9257</v>
      </c>
      <c r="I24" s="21">
        <f t="shared" si="4"/>
        <v>0.5327388324663529</v>
      </c>
      <c r="J24" s="21">
        <f t="shared" si="4"/>
        <v>0.022871769465774915</v>
      </c>
      <c r="K24" s="21">
        <f t="shared" si="4"/>
        <v>0.208735859962018</v>
      </c>
      <c r="L24" s="20">
        <f t="shared" si="2"/>
        <v>0.7643464618941458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54587</v>
      </c>
      <c r="E25" s="22">
        <f>SUM(E18:E24)</f>
        <v>22880</v>
      </c>
      <c r="F25" s="22">
        <f>SUM(F18:F24)</f>
        <v>717</v>
      </c>
      <c r="G25" s="22">
        <f>SUM(G18:G24)</f>
        <v>15429</v>
      </c>
      <c r="H25" s="22">
        <f>SUM(E25:G25)</f>
        <v>39026</v>
      </c>
      <c r="I25" s="23">
        <f>IF($D25&gt;0,E25/$D25,0)</f>
        <v>0.41914741605144085</v>
      </c>
      <c r="J25" s="23">
        <f t="shared" si="4"/>
        <v>0.013134995511751882</v>
      </c>
      <c r="K25" s="23">
        <f t="shared" si="4"/>
        <v>0.2826497151336399</v>
      </c>
      <c r="L25" s="23">
        <f>IF(G25&gt;0,H25/$D25,0)</f>
        <v>0.7149321266968326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10599</v>
      </c>
      <c r="E27" s="9">
        <v>1319</v>
      </c>
      <c r="F27" s="9">
        <v>4343</v>
      </c>
      <c r="G27" s="9">
        <v>897</v>
      </c>
      <c r="H27" s="18">
        <f>SUM(E27:G27)</f>
        <v>6559</v>
      </c>
      <c r="I27" s="25">
        <f>IF($D27&gt;0,E27/$D27,0)</f>
        <v>0.12444570242475705</v>
      </c>
      <c r="J27" s="25">
        <f>IF($D27&gt;0,F27/$D27,0)</f>
        <v>0.4097556373242759</v>
      </c>
      <c r="K27" s="25">
        <f>IF($D27&gt;0,G27/$D27,0)</f>
        <v>0.08463062553071045</v>
      </c>
      <c r="L27" s="25">
        <f>IF($D27&gt;0,H27/$D27,0)</f>
        <v>0.6188319652797434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120780</v>
      </c>
      <c r="E29" s="11">
        <f>E16+E25+E27</f>
        <v>24199</v>
      </c>
      <c r="F29" s="11">
        <f>F16+F25+F27</f>
        <v>5060</v>
      </c>
      <c r="G29" s="11">
        <f>G16+G25+G27</f>
        <v>61815</v>
      </c>
      <c r="H29" s="11">
        <f>SUM(E29:G29)</f>
        <v>91074</v>
      </c>
      <c r="I29" s="26">
        <f>IF($D29&gt;0,E29/$D29,0)</f>
        <v>0.20035601920847823</v>
      </c>
      <c r="J29" s="26">
        <f>IF($D29&gt;0,F29/$D29,0)</f>
        <v>0.04189435336976321</v>
      </c>
      <c r="K29" s="26">
        <f>IF($D29&gt;0,G29/$D29,0)</f>
        <v>0.5117983109786388</v>
      </c>
      <c r="L29" s="26">
        <f>IF($D29&gt;0,H29/$D29,0)</f>
        <v>0.7540486835568803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March "&amp;yr</f>
        <v>Document Source Statistics March 2021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27</v>
      </c>
      <c r="E7" s="18">
        <v>0</v>
      </c>
      <c r="F7" s="18">
        <v>0</v>
      </c>
      <c r="G7" s="18">
        <v>7</v>
      </c>
      <c r="H7" s="18">
        <f>SUM(E7:G7)</f>
        <v>7</v>
      </c>
      <c r="I7" s="21">
        <f>IF($D7&gt;0,E7/$D7,0)</f>
        <v>0</v>
      </c>
      <c r="J7" s="21">
        <f>IF($D7&gt;0,F7/$D7,0)</f>
        <v>0</v>
      </c>
      <c r="K7" s="21">
        <f>IF($D7&gt;0,G7/$D7,0)</f>
        <v>0.25925925925925924</v>
      </c>
      <c r="L7" s="20">
        <f>SUM(I7:K7)</f>
        <v>0.25925925925925924</v>
      </c>
    </row>
    <row r="8" spans="1:12" ht="15" customHeight="1">
      <c r="A8" s="2" t="s">
        <v>7</v>
      </c>
      <c r="B8" s="2" t="s">
        <v>8</v>
      </c>
      <c r="C8" s="2"/>
      <c r="D8" s="18">
        <v>18478</v>
      </c>
      <c r="E8" s="18">
        <v>0</v>
      </c>
      <c r="F8" s="18">
        <v>0</v>
      </c>
      <c r="G8" s="18">
        <v>17125</v>
      </c>
      <c r="H8" s="18">
        <f aca="true" t="shared" si="0" ref="H8:H15">SUM(E8:G8)</f>
        <v>17125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0.9267777898040913</v>
      </c>
      <c r="L8" s="20">
        <f aca="true" t="shared" si="2" ref="L8:L24">SUM(I8:K8)</f>
        <v>0.9267777898040913</v>
      </c>
    </row>
    <row r="9" spans="1:12" ht="15" customHeight="1">
      <c r="A9" s="2" t="s">
        <v>9</v>
      </c>
      <c r="B9" s="2" t="s">
        <v>10</v>
      </c>
      <c r="C9" s="2"/>
      <c r="D9" s="18">
        <v>8642</v>
      </c>
      <c r="E9" s="18">
        <v>0</v>
      </c>
      <c r="F9" s="18">
        <v>0</v>
      </c>
      <c r="G9" s="18">
        <v>8154</v>
      </c>
      <c r="H9" s="18">
        <f t="shared" si="0"/>
        <v>8154</v>
      </c>
      <c r="I9" s="21">
        <f t="shared" si="1"/>
        <v>0</v>
      </c>
      <c r="J9" s="21">
        <f t="shared" si="1"/>
        <v>0</v>
      </c>
      <c r="K9" s="21">
        <f t="shared" si="1"/>
        <v>0.9435315899097431</v>
      </c>
      <c r="L9" s="20">
        <f t="shared" si="2"/>
        <v>0.9435315899097431</v>
      </c>
    </row>
    <row r="10" spans="1:12" ht="15" customHeight="1">
      <c r="A10" s="2" t="s">
        <v>11</v>
      </c>
      <c r="B10" s="2" t="s">
        <v>12</v>
      </c>
      <c r="C10" s="2"/>
      <c r="D10" s="18">
        <v>14761</v>
      </c>
      <c r="E10" s="18">
        <v>0</v>
      </c>
      <c r="F10" s="18">
        <v>0</v>
      </c>
      <c r="G10" s="18">
        <v>9045</v>
      </c>
      <c r="H10" s="18">
        <f t="shared" si="0"/>
        <v>9045</v>
      </c>
      <c r="I10" s="21">
        <f t="shared" si="1"/>
        <v>0</v>
      </c>
      <c r="J10" s="21">
        <f t="shared" si="1"/>
        <v>0</v>
      </c>
      <c r="K10" s="21">
        <f t="shared" si="1"/>
        <v>0.6127633629157916</v>
      </c>
      <c r="L10" s="20">
        <f t="shared" si="2"/>
        <v>0.6127633629157916</v>
      </c>
    </row>
    <row r="11" spans="1:12" ht="15" customHeight="1">
      <c r="A11" s="2" t="s">
        <v>13</v>
      </c>
      <c r="B11" s="2" t="s">
        <v>14</v>
      </c>
      <c r="C11" s="2"/>
      <c r="D11" s="18">
        <v>6026</v>
      </c>
      <c r="E11" s="18">
        <v>0</v>
      </c>
      <c r="F11" s="18">
        <v>0</v>
      </c>
      <c r="G11" s="18">
        <v>5151</v>
      </c>
      <c r="H11" s="18">
        <f t="shared" si="0"/>
        <v>5151</v>
      </c>
      <c r="I11" s="21">
        <f t="shared" si="1"/>
        <v>0</v>
      </c>
      <c r="J11" s="21">
        <f t="shared" si="1"/>
        <v>0</v>
      </c>
      <c r="K11" s="21">
        <f t="shared" si="1"/>
        <v>0.8547958845004978</v>
      </c>
      <c r="L11" s="20">
        <f t="shared" si="2"/>
        <v>0.8547958845004978</v>
      </c>
    </row>
    <row r="12" spans="1:12" ht="15" customHeight="1">
      <c r="A12" s="2" t="s">
        <v>15</v>
      </c>
      <c r="B12" s="2" t="s">
        <v>16</v>
      </c>
      <c r="C12" s="2"/>
      <c r="D12" s="18">
        <v>1903</v>
      </c>
      <c r="E12" s="18">
        <v>0</v>
      </c>
      <c r="F12" s="18">
        <v>0</v>
      </c>
      <c r="G12" s="18">
        <v>1796</v>
      </c>
      <c r="H12" s="18">
        <f t="shared" si="0"/>
        <v>1796</v>
      </c>
      <c r="I12" s="21">
        <f t="shared" si="1"/>
        <v>0</v>
      </c>
      <c r="J12" s="21">
        <f t="shared" si="1"/>
        <v>0</v>
      </c>
      <c r="K12" s="21">
        <f t="shared" si="1"/>
        <v>0.9437729900157645</v>
      </c>
      <c r="L12" s="20">
        <f t="shared" si="2"/>
        <v>0.9437729900157645</v>
      </c>
    </row>
    <row r="13" spans="1:12" ht="15" customHeight="1">
      <c r="A13" s="2" t="s">
        <v>17</v>
      </c>
      <c r="B13" s="2" t="s">
        <v>18</v>
      </c>
      <c r="C13" s="2"/>
      <c r="D13" s="18">
        <v>1114</v>
      </c>
      <c r="E13" s="18">
        <v>0</v>
      </c>
      <c r="F13" s="18">
        <v>0</v>
      </c>
      <c r="G13" s="18">
        <v>921</v>
      </c>
      <c r="H13" s="18">
        <f t="shared" si="0"/>
        <v>921</v>
      </c>
      <c r="I13" s="21">
        <f t="shared" si="1"/>
        <v>0</v>
      </c>
      <c r="J13" s="21">
        <f t="shared" si="1"/>
        <v>0</v>
      </c>
      <c r="K13" s="21">
        <f t="shared" si="1"/>
        <v>0.8267504488330341</v>
      </c>
      <c r="L13" s="20">
        <f t="shared" si="2"/>
        <v>0.8267504488330341</v>
      </c>
    </row>
    <row r="14" spans="1:12" ht="15" customHeight="1">
      <c r="A14" s="2" t="s">
        <v>19</v>
      </c>
      <c r="B14" s="2" t="s">
        <v>20</v>
      </c>
      <c r="C14" s="2"/>
      <c r="D14" s="18">
        <v>6896</v>
      </c>
      <c r="E14" s="18">
        <v>0</v>
      </c>
      <c r="F14" s="18">
        <v>0</v>
      </c>
      <c r="G14" s="18">
        <v>5405</v>
      </c>
      <c r="H14" s="18">
        <f t="shared" si="0"/>
        <v>5405</v>
      </c>
      <c r="I14" s="21">
        <f t="shared" si="1"/>
        <v>0</v>
      </c>
      <c r="J14" s="21">
        <f t="shared" si="1"/>
        <v>0</v>
      </c>
      <c r="K14" s="21">
        <f t="shared" si="1"/>
        <v>0.7837877030162413</v>
      </c>
      <c r="L14" s="20">
        <f t="shared" si="2"/>
        <v>0.7837877030162413</v>
      </c>
    </row>
    <row r="15" spans="1:12" ht="15" customHeight="1">
      <c r="A15" s="2" t="s">
        <v>23</v>
      </c>
      <c r="B15" s="2" t="s">
        <v>24</v>
      </c>
      <c r="C15" s="2"/>
      <c r="D15" s="18">
        <v>3183</v>
      </c>
      <c r="E15" s="18">
        <v>0</v>
      </c>
      <c r="F15" s="18">
        <v>0</v>
      </c>
      <c r="G15" s="18">
        <v>2571</v>
      </c>
      <c r="H15" s="18">
        <f t="shared" si="0"/>
        <v>2571</v>
      </c>
      <c r="I15" s="21">
        <f t="shared" si="1"/>
        <v>0</v>
      </c>
      <c r="J15" s="21">
        <f t="shared" si="1"/>
        <v>0</v>
      </c>
      <c r="K15" s="21">
        <f t="shared" si="1"/>
        <v>0.8077285579641847</v>
      </c>
      <c r="L15" s="20">
        <f t="shared" si="2"/>
        <v>0.8077285579641847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61030</v>
      </c>
      <c r="E16" s="13">
        <v>0</v>
      </c>
      <c r="F16" s="13">
        <f>SUM(F7:F15)</f>
        <v>0</v>
      </c>
      <c r="G16" s="13">
        <f>SUM(G7:G15)</f>
        <v>50175</v>
      </c>
      <c r="H16" s="13">
        <f>SUM(G16)</f>
        <v>50175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0.8221366541045387</v>
      </c>
      <c r="L16" s="15">
        <f t="shared" si="2"/>
        <v>0.8221366541045387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2614</v>
      </c>
      <c r="E18" s="18">
        <v>1398</v>
      </c>
      <c r="F18" s="18">
        <v>1</v>
      </c>
      <c r="G18" s="18">
        <v>768</v>
      </c>
      <c r="H18" s="18">
        <f aca="true" t="shared" si="3" ref="H18:H24">SUM(E18:G18)</f>
        <v>2167</v>
      </c>
      <c r="I18" s="21">
        <f aca="true" t="shared" si="4" ref="I18:K25">IF($D18&gt;0,E18/$D18,0)</f>
        <v>0.5348125478194338</v>
      </c>
      <c r="J18" s="21">
        <f t="shared" si="4"/>
        <v>0.00038255547054322876</v>
      </c>
      <c r="K18" s="21">
        <f t="shared" si="4"/>
        <v>0.2938026013771997</v>
      </c>
      <c r="L18" s="20">
        <f t="shared" si="2"/>
        <v>0.8289977046671767</v>
      </c>
    </row>
    <row r="19" spans="1:12" ht="15" customHeight="1">
      <c r="A19" s="2" t="s">
        <v>25</v>
      </c>
      <c r="B19" s="2" t="s">
        <v>26</v>
      </c>
      <c r="C19" s="2"/>
      <c r="D19" s="18">
        <v>33058</v>
      </c>
      <c r="E19" s="18">
        <v>10931</v>
      </c>
      <c r="F19" s="18">
        <v>404</v>
      </c>
      <c r="G19" s="18">
        <v>10292</v>
      </c>
      <c r="H19" s="18">
        <f t="shared" si="3"/>
        <v>21627</v>
      </c>
      <c r="I19" s="21">
        <f t="shared" si="4"/>
        <v>0.3306612620243209</v>
      </c>
      <c r="J19" s="21">
        <f t="shared" si="4"/>
        <v>0.012220945005747474</v>
      </c>
      <c r="K19" s="21">
        <f t="shared" si="4"/>
        <v>0.31133159900780444</v>
      </c>
      <c r="L19" s="20">
        <f t="shared" si="2"/>
        <v>0.6542138060378728</v>
      </c>
    </row>
    <row r="20" spans="1:12" ht="15" customHeight="1">
      <c r="A20" s="2" t="s">
        <v>27</v>
      </c>
      <c r="B20" s="2" t="s">
        <v>28</v>
      </c>
      <c r="C20" s="2"/>
      <c r="D20" s="18">
        <v>11885</v>
      </c>
      <c r="E20" s="18">
        <v>5035</v>
      </c>
      <c r="F20" s="18">
        <v>49</v>
      </c>
      <c r="G20" s="18">
        <v>2812</v>
      </c>
      <c r="H20" s="18">
        <f t="shared" si="3"/>
        <v>7896</v>
      </c>
      <c r="I20" s="21">
        <f t="shared" si="4"/>
        <v>0.4236432477913336</v>
      </c>
      <c r="J20" s="21">
        <f t="shared" si="4"/>
        <v>0.004122843920908709</v>
      </c>
      <c r="K20" s="21">
        <f t="shared" si="4"/>
        <v>0.23660075725704668</v>
      </c>
      <c r="L20" s="20">
        <f t="shared" si="2"/>
        <v>0.664366848969289</v>
      </c>
    </row>
    <row r="21" spans="1:12" ht="15" customHeight="1">
      <c r="A21" s="2" t="s">
        <v>29</v>
      </c>
      <c r="B21" s="2" t="s">
        <v>30</v>
      </c>
      <c r="C21" s="2"/>
      <c r="D21" s="18">
        <v>63</v>
      </c>
      <c r="E21" s="18">
        <v>20</v>
      </c>
      <c r="F21" s="18">
        <v>0</v>
      </c>
      <c r="G21" s="18">
        <v>10</v>
      </c>
      <c r="H21" s="18">
        <f t="shared" si="3"/>
        <v>30</v>
      </c>
      <c r="I21" s="21">
        <f t="shared" si="4"/>
        <v>0.31746031746031744</v>
      </c>
      <c r="J21" s="21">
        <f t="shared" si="4"/>
        <v>0</v>
      </c>
      <c r="K21" s="21">
        <f t="shared" si="4"/>
        <v>0.15873015873015872</v>
      </c>
      <c r="L21" s="20">
        <f t="shared" si="2"/>
        <v>0.47619047619047616</v>
      </c>
    </row>
    <row r="22" spans="1:12" ht="15" customHeight="1">
      <c r="A22" s="2" t="s">
        <v>31</v>
      </c>
      <c r="B22" s="2" t="s">
        <v>32</v>
      </c>
      <c r="C22" s="2"/>
      <c r="D22" s="18">
        <v>77</v>
      </c>
      <c r="E22" s="18">
        <v>29</v>
      </c>
      <c r="F22" s="18">
        <v>0</v>
      </c>
      <c r="G22" s="18">
        <v>11</v>
      </c>
      <c r="H22" s="18">
        <f t="shared" si="3"/>
        <v>40</v>
      </c>
      <c r="I22" s="21">
        <f t="shared" si="4"/>
        <v>0.37662337662337664</v>
      </c>
      <c r="J22" s="21">
        <f t="shared" si="4"/>
        <v>0</v>
      </c>
      <c r="K22" s="21">
        <f t="shared" si="4"/>
        <v>0.14285714285714285</v>
      </c>
      <c r="L22" s="20">
        <f t="shared" si="2"/>
        <v>0.5194805194805194</v>
      </c>
    </row>
    <row r="23" spans="1:12" ht="15" customHeight="1">
      <c r="A23" s="2" t="s">
        <v>33</v>
      </c>
      <c r="B23" s="2" t="s">
        <v>34</v>
      </c>
      <c r="C23" s="2"/>
      <c r="D23" s="18">
        <v>670</v>
      </c>
      <c r="E23" s="18">
        <v>74</v>
      </c>
      <c r="F23" s="18">
        <v>0</v>
      </c>
      <c r="G23" s="18">
        <v>85</v>
      </c>
      <c r="H23" s="18">
        <f t="shared" si="3"/>
        <v>159</v>
      </c>
      <c r="I23" s="21">
        <f t="shared" si="4"/>
        <v>0.11044776119402985</v>
      </c>
      <c r="J23" s="21">
        <f t="shared" si="4"/>
        <v>0</v>
      </c>
      <c r="K23" s="21">
        <f t="shared" si="4"/>
        <v>0.12686567164179105</v>
      </c>
      <c r="L23" s="20">
        <f t="shared" si="2"/>
        <v>0.2373134328358209</v>
      </c>
    </row>
    <row r="24" spans="1:12" ht="15" customHeight="1">
      <c r="A24" s="2" t="s">
        <v>35</v>
      </c>
      <c r="B24" s="2" t="s">
        <v>36</v>
      </c>
      <c r="C24" s="2"/>
      <c r="D24" s="18">
        <v>13895</v>
      </c>
      <c r="E24" s="18">
        <v>7208</v>
      </c>
      <c r="F24" s="18">
        <v>385</v>
      </c>
      <c r="G24" s="18">
        <v>2837</v>
      </c>
      <c r="H24" s="18">
        <f t="shared" si="3"/>
        <v>10430</v>
      </c>
      <c r="I24" s="21">
        <f t="shared" si="4"/>
        <v>0.5187477509895646</v>
      </c>
      <c r="J24" s="21">
        <f t="shared" si="4"/>
        <v>0.027707808564231738</v>
      </c>
      <c r="K24" s="21">
        <f t="shared" si="4"/>
        <v>0.20417416336811803</v>
      </c>
      <c r="L24" s="20">
        <f t="shared" si="2"/>
        <v>0.7506297229219143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62262</v>
      </c>
      <c r="E25" s="22">
        <f>SUM(E18:E24)</f>
        <v>24695</v>
      </c>
      <c r="F25" s="22">
        <f>SUM(F18:F24)</f>
        <v>839</v>
      </c>
      <c r="G25" s="22">
        <f>SUM(G18:G24)</f>
        <v>16815</v>
      </c>
      <c r="H25" s="22">
        <f>SUM(E25:G25)</f>
        <v>42349</v>
      </c>
      <c r="I25" s="23">
        <f>IF($D25&gt;0,E25/$D25,0)</f>
        <v>0.39663036844303107</v>
      </c>
      <c r="J25" s="23">
        <f t="shared" si="4"/>
        <v>0.013475313995695608</v>
      </c>
      <c r="K25" s="23">
        <f t="shared" si="4"/>
        <v>0.270068420545437</v>
      </c>
      <c r="L25" s="23">
        <f>IF(G25&gt;0,H25/$D25,0)</f>
        <v>0.6801741029841637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12299</v>
      </c>
      <c r="E27" s="9">
        <v>1451</v>
      </c>
      <c r="F27" s="9">
        <v>5078</v>
      </c>
      <c r="G27" s="9">
        <v>949</v>
      </c>
      <c r="H27" s="18">
        <f>SUM(E27:G27)</f>
        <v>7478</v>
      </c>
      <c r="I27" s="25">
        <f>IF($D27&gt;0,E27/$D27,0)</f>
        <v>0.1179770713066103</v>
      </c>
      <c r="J27" s="25">
        <f>IF($D27&gt;0,F27/$D27,0)</f>
        <v>0.41287909586145216</v>
      </c>
      <c r="K27" s="25">
        <f>IF($D27&gt;0,G27/$D27,0)</f>
        <v>0.07716074477599805</v>
      </c>
      <c r="L27" s="25">
        <f>IF($D27&gt;0,H27/$D27,0)</f>
        <v>0.6080169119440605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135591</v>
      </c>
      <c r="E29" s="11">
        <f>E16+E25+E27</f>
        <v>26146</v>
      </c>
      <c r="F29" s="11">
        <f>F16+F25+F27</f>
        <v>5917</v>
      </c>
      <c r="G29" s="11">
        <f>G16+G25+G27</f>
        <v>67939</v>
      </c>
      <c r="H29" s="11">
        <f>SUM(E29:G29)</f>
        <v>100002</v>
      </c>
      <c r="I29" s="26">
        <f>IF($D29&gt;0,E29/$D29,0)</f>
        <v>0.19282990758973678</v>
      </c>
      <c r="J29" s="26">
        <f>IF($D29&gt;0,F29/$D29,0)</f>
        <v>0.043638589581904405</v>
      </c>
      <c r="K29" s="26">
        <f>IF($D29&gt;0,G29/$D29,0)</f>
        <v>0.501058329830151</v>
      </c>
      <c r="L29" s="26">
        <f>IF($D29&gt;0,H29/$D29,0)</f>
        <v>0.7375268270017922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April "&amp;yr</f>
        <v>Document Source Statistics April 2021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25</v>
      </c>
      <c r="E7" s="18">
        <v>0</v>
      </c>
      <c r="F7" s="18">
        <v>0</v>
      </c>
      <c r="G7" s="18">
        <v>15</v>
      </c>
      <c r="H7" s="18">
        <f>SUM(E7:G7)</f>
        <v>15</v>
      </c>
      <c r="I7" s="21">
        <f>IF($D7&gt;0,E7/$D7,0)</f>
        <v>0</v>
      </c>
      <c r="J7" s="21">
        <f>IF($D7&gt;0,F7/$D7,0)</f>
        <v>0</v>
      </c>
      <c r="K7" s="21">
        <f>IF($D7&gt;0,G7/$D7,0)</f>
        <v>0.6</v>
      </c>
      <c r="L7" s="20">
        <f>SUM(I7:K7)</f>
        <v>0.6</v>
      </c>
    </row>
    <row r="8" spans="1:12" ht="15" customHeight="1">
      <c r="A8" s="2" t="s">
        <v>7</v>
      </c>
      <c r="B8" s="2" t="s">
        <v>8</v>
      </c>
      <c r="C8" s="2"/>
      <c r="D8" s="18">
        <v>17572</v>
      </c>
      <c r="E8" s="18">
        <v>0</v>
      </c>
      <c r="F8" s="18">
        <v>0</v>
      </c>
      <c r="G8" s="18">
        <v>16133</v>
      </c>
      <c r="H8" s="18">
        <f aca="true" t="shared" si="0" ref="H8:H15">SUM(E8:G8)</f>
        <v>16133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0.9181083541998635</v>
      </c>
      <c r="L8" s="20">
        <f aca="true" t="shared" si="2" ref="L8:L24">SUM(I8:K8)</f>
        <v>0.9181083541998635</v>
      </c>
    </row>
    <row r="9" spans="1:12" ht="15" customHeight="1">
      <c r="A9" s="2" t="s">
        <v>9</v>
      </c>
      <c r="B9" s="2" t="s">
        <v>10</v>
      </c>
      <c r="C9" s="2"/>
      <c r="D9" s="18">
        <v>8146</v>
      </c>
      <c r="E9" s="18">
        <v>0</v>
      </c>
      <c r="F9" s="18">
        <v>0</v>
      </c>
      <c r="G9" s="18">
        <v>7749</v>
      </c>
      <c r="H9" s="18">
        <f t="shared" si="0"/>
        <v>7749</v>
      </c>
      <c r="I9" s="21">
        <f t="shared" si="1"/>
        <v>0</v>
      </c>
      <c r="J9" s="21">
        <f t="shared" si="1"/>
        <v>0</v>
      </c>
      <c r="K9" s="21">
        <f t="shared" si="1"/>
        <v>0.9512644242573042</v>
      </c>
      <c r="L9" s="20">
        <f t="shared" si="2"/>
        <v>0.9512644242573042</v>
      </c>
    </row>
    <row r="10" spans="1:12" ht="15" customHeight="1">
      <c r="A10" s="2" t="s">
        <v>11</v>
      </c>
      <c r="B10" s="2" t="s">
        <v>12</v>
      </c>
      <c r="C10" s="2"/>
      <c r="D10" s="18">
        <v>13069</v>
      </c>
      <c r="E10" s="18">
        <v>0</v>
      </c>
      <c r="F10" s="18">
        <v>0</v>
      </c>
      <c r="G10" s="18">
        <v>8122</v>
      </c>
      <c r="H10" s="18">
        <f t="shared" si="0"/>
        <v>8122</v>
      </c>
      <c r="I10" s="21">
        <f t="shared" si="1"/>
        <v>0</v>
      </c>
      <c r="J10" s="21">
        <f t="shared" si="1"/>
        <v>0</v>
      </c>
      <c r="K10" s="21">
        <f t="shared" si="1"/>
        <v>0.6214706557502487</v>
      </c>
      <c r="L10" s="20">
        <f t="shared" si="2"/>
        <v>0.6214706557502487</v>
      </c>
    </row>
    <row r="11" spans="1:12" ht="15" customHeight="1">
      <c r="A11" s="2" t="s">
        <v>13</v>
      </c>
      <c r="B11" s="2" t="s">
        <v>14</v>
      </c>
      <c r="C11" s="2"/>
      <c r="D11" s="18">
        <v>5296</v>
      </c>
      <c r="E11" s="18">
        <v>0</v>
      </c>
      <c r="F11" s="18">
        <v>0</v>
      </c>
      <c r="G11" s="18">
        <v>4543</v>
      </c>
      <c r="H11" s="18">
        <f t="shared" si="0"/>
        <v>4543</v>
      </c>
      <c r="I11" s="21">
        <f t="shared" si="1"/>
        <v>0</v>
      </c>
      <c r="J11" s="21">
        <f t="shared" si="1"/>
        <v>0</v>
      </c>
      <c r="K11" s="21">
        <f t="shared" si="1"/>
        <v>0.8578172205438066</v>
      </c>
      <c r="L11" s="20">
        <f t="shared" si="2"/>
        <v>0.8578172205438066</v>
      </c>
    </row>
    <row r="12" spans="1:12" ht="15" customHeight="1">
      <c r="A12" s="2" t="s">
        <v>15</v>
      </c>
      <c r="B12" s="2" t="s">
        <v>16</v>
      </c>
      <c r="C12" s="2"/>
      <c r="D12" s="18">
        <v>1514</v>
      </c>
      <c r="E12" s="18">
        <v>0</v>
      </c>
      <c r="F12" s="18">
        <v>0</v>
      </c>
      <c r="G12" s="18">
        <v>1435</v>
      </c>
      <c r="H12" s="18">
        <f t="shared" si="0"/>
        <v>1435</v>
      </c>
      <c r="I12" s="21">
        <f t="shared" si="1"/>
        <v>0</v>
      </c>
      <c r="J12" s="21">
        <f t="shared" si="1"/>
        <v>0</v>
      </c>
      <c r="K12" s="21">
        <f t="shared" si="1"/>
        <v>0.9478203434610304</v>
      </c>
      <c r="L12" s="20">
        <f t="shared" si="2"/>
        <v>0.9478203434610304</v>
      </c>
    </row>
    <row r="13" spans="1:12" ht="15" customHeight="1">
      <c r="A13" s="2" t="s">
        <v>17</v>
      </c>
      <c r="B13" s="2" t="s">
        <v>18</v>
      </c>
      <c r="C13" s="2"/>
      <c r="D13" s="18">
        <v>1092</v>
      </c>
      <c r="E13" s="18">
        <v>0</v>
      </c>
      <c r="F13" s="18">
        <v>0</v>
      </c>
      <c r="G13" s="18">
        <v>824</v>
      </c>
      <c r="H13" s="18">
        <f t="shared" si="0"/>
        <v>824</v>
      </c>
      <c r="I13" s="21">
        <f t="shared" si="1"/>
        <v>0</v>
      </c>
      <c r="J13" s="21">
        <f t="shared" si="1"/>
        <v>0</v>
      </c>
      <c r="K13" s="21">
        <f t="shared" si="1"/>
        <v>0.7545787545787546</v>
      </c>
      <c r="L13" s="20">
        <f t="shared" si="2"/>
        <v>0.7545787545787546</v>
      </c>
    </row>
    <row r="14" spans="1:12" ht="15" customHeight="1">
      <c r="A14" s="2" t="s">
        <v>19</v>
      </c>
      <c r="B14" s="2" t="s">
        <v>20</v>
      </c>
      <c r="C14" s="2"/>
      <c r="D14" s="18">
        <v>5664</v>
      </c>
      <c r="E14" s="18">
        <v>0</v>
      </c>
      <c r="F14" s="18">
        <v>0</v>
      </c>
      <c r="G14" s="18">
        <v>4466</v>
      </c>
      <c r="H14" s="18">
        <f t="shared" si="0"/>
        <v>4466</v>
      </c>
      <c r="I14" s="21">
        <f t="shared" si="1"/>
        <v>0</v>
      </c>
      <c r="J14" s="21">
        <f t="shared" si="1"/>
        <v>0</v>
      </c>
      <c r="K14" s="21">
        <f t="shared" si="1"/>
        <v>0.7884887005649718</v>
      </c>
      <c r="L14" s="20">
        <f t="shared" si="2"/>
        <v>0.7884887005649718</v>
      </c>
    </row>
    <row r="15" spans="1:12" ht="15" customHeight="1">
      <c r="A15" s="2" t="s">
        <v>23</v>
      </c>
      <c r="B15" s="2" t="s">
        <v>24</v>
      </c>
      <c r="C15" s="2"/>
      <c r="D15" s="18">
        <v>3110</v>
      </c>
      <c r="E15" s="18">
        <v>0</v>
      </c>
      <c r="F15" s="18">
        <v>0</v>
      </c>
      <c r="G15" s="18">
        <v>2533</v>
      </c>
      <c r="H15" s="18">
        <f t="shared" si="0"/>
        <v>2533</v>
      </c>
      <c r="I15" s="21">
        <f t="shared" si="1"/>
        <v>0</v>
      </c>
      <c r="J15" s="21">
        <f t="shared" si="1"/>
        <v>0</v>
      </c>
      <c r="K15" s="21">
        <f t="shared" si="1"/>
        <v>0.8144694533762058</v>
      </c>
      <c r="L15" s="20">
        <f t="shared" si="2"/>
        <v>0.8144694533762058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55488</v>
      </c>
      <c r="E16" s="13">
        <f>SUM(E7:E15)</f>
        <v>0</v>
      </c>
      <c r="F16" s="13">
        <f>SUM(F7:F15)</f>
        <v>0</v>
      </c>
      <c r="G16" s="13">
        <f>SUM(G7:G15)</f>
        <v>45820</v>
      </c>
      <c r="H16" s="13">
        <f>SUM(G16)</f>
        <v>45820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0.8257641291810842</v>
      </c>
      <c r="L16" s="15">
        <f t="shared" si="2"/>
        <v>0.8257641291810842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3214</v>
      </c>
      <c r="E18" s="18">
        <v>1699</v>
      </c>
      <c r="F18" s="18">
        <v>4</v>
      </c>
      <c r="G18" s="18">
        <v>824</v>
      </c>
      <c r="H18" s="18">
        <f aca="true" t="shared" si="3" ref="H18:H24">SUM(E18:G18)</f>
        <v>2527</v>
      </c>
      <c r="I18" s="21">
        <f aca="true" t="shared" si="4" ref="I18:K25">IF($D18&gt;0,E18/$D18,0)</f>
        <v>0.5286247666459241</v>
      </c>
      <c r="J18" s="21">
        <f t="shared" si="4"/>
        <v>0.0012445550715619166</v>
      </c>
      <c r="K18" s="21">
        <f t="shared" si="4"/>
        <v>0.2563783447417548</v>
      </c>
      <c r="L18" s="20">
        <f t="shared" si="2"/>
        <v>0.7862476664592408</v>
      </c>
    </row>
    <row r="19" spans="1:12" ht="15" customHeight="1">
      <c r="A19" s="2" t="s">
        <v>25</v>
      </c>
      <c r="B19" s="2" t="s">
        <v>26</v>
      </c>
      <c r="C19" s="2"/>
      <c r="D19" s="18">
        <v>33107</v>
      </c>
      <c r="E19" s="18">
        <v>11053</v>
      </c>
      <c r="F19" s="18">
        <v>403</v>
      </c>
      <c r="G19" s="18">
        <v>9912</v>
      </c>
      <c r="H19" s="18">
        <f t="shared" si="3"/>
        <v>21368</v>
      </c>
      <c r="I19" s="21">
        <f t="shared" si="4"/>
        <v>0.33385688827136256</v>
      </c>
      <c r="J19" s="21">
        <f t="shared" si="4"/>
        <v>0.012172652309179327</v>
      </c>
      <c r="K19" s="21">
        <f t="shared" si="4"/>
        <v>0.29939287763916994</v>
      </c>
      <c r="L19" s="20">
        <f t="shared" si="2"/>
        <v>0.6454224182197119</v>
      </c>
    </row>
    <row r="20" spans="1:12" ht="15" customHeight="1">
      <c r="A20" s="2" t="s">
        <v>27</v>
      </c>
      <c r="B20" s="2" t="s">
        <v>28</v>
      </c>
      <c r="C20" s="2"/>
      <c r="D20" s="18">
        <v>11973</v>
      </c>
      <c r="E20" s="18">
        <v>5554</v>
      </c>
      <c r="F20" s="18">
        <v>31</v>
      </c>
      <c r="G20" s="18">
        <v>2633</v>
      </c>
      <c r="H20" s="18">
        <f t="shared" si="3"/>
        <v>8218</v>
      </c>
      <c r="I20" s="21">
        <f t="shared" si="4"/>
        <v>0.46387705671093293</v>
      </c>
      <c r="J20" s="21">
        <f t="shared" si="4"/>
        <v>0.002589158940950472</v>
      </c>
      <c r="K20" s="21">
        <f t="shared" si="4"/>
        <v>0.21991146746847073</v>
      </c>
      <c r="L20" s="20">
        <f t="shared" si="2"/>
        <v>0.6863776831203541</v>
      </c>
    </row>
    <row r="21" spans="1:12" ht="15" customHeight="1">
      <c r="A21" s="2" t="s">
        <v>29</v>
      </c>
      <c r="B21" s="2" t="s">
        <v>30</v>
      </c>
      <c r="C21" s="2"/>
      <c r="D21" s="18">
        <v>26</v>
      </c>
      <c r="E21" s="18">
        <v>18</v>
      </c>
      <c r="F21" s="18">
        <v>0</v>
      </c>
      <c r="G21" s="18">
        <v>8</v>
      </c>
      <c r="H21" s="18">
        <f t="shared" si="3"/>
        <v>26</v>
      </c>
      <c r="I21" s="21">
        <f t="shared" si="4"/>
        <v>0.6923076923076923</v>
      </c>
      <c r="J21" s="21">
        <f t="shared" si="4"/>
        <v>0</v>
      </c>
      <c r="K21" s="21">
        <f t="shared" si="4"/>
        <v>0.3076923076923077</v>
      </c>
      <c r="L21" s="20">
        <f t="shared" si="2"/>
        <v>1</v>
      </c>
    </row>
    <row r="22" spans="1:12" ht="15" customHeight="1">
      <c r="A22" s="2" t="s">
        <v>31</v>
      </c>
      <c r="B22" s="2" t="s">
        <v>32</v>
      </c>
      <c r="C22" s="2"/>
      <c r="D22" s="18">
        <v>93</v>
      </c>
      <c r="E22" s="18">
        <v>33</v>
      </c>
      <c r="F22" s="18">
        <v>0</v>
      </c>
      <c r="G22" s="18">
        <v>25</v>
      </c>
      <c r="H22" s="18">
        <f t="shared" si="3"/>
        <v>58</v>
      </c>
      <c r="I22" s="21">
        <f t="shared" si="4"/>
        <v>0.3548387096774194</v>
      </c>
      <c r="J22" s="21">
        <f t="shared" si="4"/>
        <v>0</v>
      </c>
      <c r="K22" s="21">
        <f t="shared" si="4"/>
        <v>0.26881720430107525</v>
      </c>
      <c r="L22" s="20">
        <f t="shared" si="2"/>
        <v>0.6236559139784946</v>
      </c>
    </row>
    <row r="23" spans="1:12" ht="15" customHeight="1">
      <c r="A23" s="2" t="s">
        <v>33</v>
      </c>
      <c r="B23" s="2" t="s">
        <v>34</v>
      </c>
      <c r="C23" s="2"/>
      <c r="D23" s="18">
        <v>654</v>
      </c>
      <c r="E23" s="18">
        <v>31</v>
      </c>
      <c r="F23" s="18">
        <v>0</v>
      </c>
      <c r="G23" s="18">
        <v>54</v>
      </c>
      <c r="H23" s="18">
        <f t="shared" si="3"/>
        <v>85</v>
      </c>
      <c r="I23" s="21">
        <f t="shared" si="4"/>
        <v>0.047400611620795105</v>
      </c>
      <c r="J23" s="21">
        <f t="shared" si="4"/>
        <v>0</v>
      </c>
      <c r="K23" s="21">
        <f t="shared" si="4"/>
        <v>0.08256880733944955</v>
      </c>
      <c r="L23" s="20">
        <f t="shared" si="2"/>
        <v>0.12996941896024466</v>
      </c>
    </row>
    <row r="24" spans="1:12" ht="15" customHeight="1">
      <c r="A24" s="2" t="s">
        <v>35</v>
      </c>
      <c r="B24" s="2" t="s">
        <v>36</v>
      </c>
      <c r="C24" s="2"/>
      <c r="D24" s="18">
        <v>13355</v>
      </c>
      <c r="E24" s="18">
        <v>7066</v>
      </c>
      <c r="F24" s="18">
        <v>309</v>
      </c>
      <c r="G24" s="18">
        <v>2741</v>
      </c>
      <c r="H24" s="18">
        <f t="shared" si="3"/>
        <v>10116</v>
      </c>
      <c r="I24" s="21">
        <f t="shared" si="4"/>
        <v>0.5290902283788843</v>
      </c>
      <c r="J24" s="21">
        <f t="shared" si="4"/>
        <v>0.023137401722201422</v>
      </c>
      <c r="K24" s="21">
        <f t="shared" si="4"/>
        <v>0.20524148259078998</v>
      </c>
      <c r="L24" s="20">
        <f t="shared" si="2"/>
        <v>0.7574691126918758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62422</v>
      </c>
      <c r="E25" s="22">
        <f>SUM(E18:E24)</f>
        <v>25454</v>
      </c>
      <c r="F25" s="22">
        <f>SUM(F18:F24)</f>
        <v>747</v>
      </c>
      <c r="G25" s="22">
        <f>SUM(G18:G24)</f>
        <v>16197</v>
      </c>
      <c r="H25" s="22">
        <f>SUM(E25:G25)</f>
        <v>42398</v>
      </c>
      <c r="I25" s="23">
        <f>IF($D25&gt;0,E25/$D25,0)</f>
        <v>0.40777290057992377</v>
      </c>
      <c r="J25" s="23">
        <f t="shared" si="4"/>
        <v>0.011966934734548717</v>
      </c>
      <c r="K25" s="23">
        <f t="shared" si="4"/>
        <v>0.2594758258306366</v>
      </c>
      <c r="L25" s="23">
        <f>IF(G25&gt;0,H25/$D25,0)</f>
        <v>0.6792156611451091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11167</v>
      </c>
      <c r="E27" s="9">
        <v>1263</v>
      </c>
      <c r="F27" s="9">
        <v>4660</v>
      </c>
      <c r="G27" s="9">
        <v>951</v>
      </c>
      <c r="H27" s="18">
        <f>SUM(E27:G27)</f>
        <v>6874</v>
      </c>
      <c r="I27" s="25">
        <f>IF($D27&gt;0,E27/$D27,0)</f>
        <v>0.11310110145965792</v>
      </c>
      <c r="J27" s="25">
        <f>IF($D27&gt;0,F27/$D27,0)</f>
        <v>0.41730097609026595</v>
      </c>
      <c r="K27" s="25">
        <f>IF($D27&gt;0,G27/$D27,0)</f>
        <v>0.08516163696606072</v>
      </c>
      <c r="L27" s="25">
        <f>IF($D27&gt;0,H27/$D27,0)</f>
        <v>0.6155637145159846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129077</v>
      </c>
      <c r="E29" s="11">
        <f>E16+E25+E27</f>
        <v>26717</v>
      </c>
      <c r="F29" s="11">
        <f>F16+F25+F27</f>
        <v>5407</v>
      </c>
      <c r="G29" s="11">
        <f>G16+G25+G27</f>
        <v>62968</v>
      </c>
      <c r="H29" s="11">
        <f>SUM(E29:G29)</f>
        <v>95092</v>
      </c>
      <c r="I29" s="26">
        <f>IF($D29&gt;0,E29/$D29,0)</f>
        <v>0.20698497795889276</v>
      </c>
      <c r="J29" s="26">
        <f>IF($D29&gt;0,F29/$D29,0)</f>
        <v>0.041889724737947116</v>
      </c>
      <c r="K29" s="26">
        <f>IF($D29&gt;0,G29/$D29,0)</f>
        <v>0.4878328439613564</v>
      </c>
      <c r="L29" s="26">
        <f>IF($D29&gt;0,H29/$D29,0)</f>
        <v>0.7367075466581963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May "&amp;yr</f>
        <v>Document Source Statistics May 2021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June "&amp;yr</f>
        <v>Document Source Statistics June 2021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July "&amp;yr</f>
        <v>Document Source Statistics July 2021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August "&amp;yr</f>
        <v>Document Source Statistics August 2021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September "&amp;yr</f>
        <v>Document Source Statistics September 2021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</v>
      </c>
      <c r="L7" s="20">
        <f aca="true" t="shared" si="3" ref="L7:L16"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4" ref="H8:H15">SUM(E8:G8)</f>
        <v>0</v>
      </c>
      <c r="I8" s="21">
        <f t="shared" si="0"/>
        <v>0</v>
      </c>
      <c r="J8" s="21">
        <f t="shared" si="1"/>
        <v>0</v>
      </c>
      <c r="K8" s="21">
        <f t="shared" si="2"/>
        <v>0</v>
      </c>
      <c r="L8" s="20">
        <f t="shared" si="3"/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4"/>
        <v>0</v>
      </c>
      <c r="I9" s="21">
        <f t="shared" si="0"/>
        <v>0</v>
      </c>
      <c r="J9" s="21">
        <f t="shared" si="1"/>
        <v>0</v>
      </c>
      <c r="K9" s="21">
        <f t="shared" si="2"/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4"/>
        <v>0</v>
      </c>
      <c r="I10" s="21">
        <f t="shared" si="0"/>
        <v>0</v>
      </c>
      <c r="J10" s="21">
        <f t="shared" si="1"/>
        <v>0</v>
      </c>
      <c r="K10" s="21">
        <f t="shared" si="2"/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4"/>
        <v>0</v>
      </c>
      <c r="I11" s="21">
        <f t="shared" si="0"/>
        <v>0</v>
      </c>
      <c r="J11" s="21">
        <f t="shared" si="1"/>
        <v>0</v>
      </c>
      <c r="K11" s="21">
        <f t="shared" si="2"/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4"/>
        <v>0</v>
      </c>
      <c r="I12" s="21">
        <f t="shared" si="0"/>
        <v>0</v>
      </c>
      <c r="J12" s="21">
        <f t="shared" si="1"/>
        <v>0</v>
      </c>
      <c r="K12" s="21">
        <f t="shared" si="2"/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4"/>
        <v>0</v>
      </c>
      <c r="I13" s="21">
        <f t="shared" si="0"/>
        <v>0</v>
      </c>
      <c r="J13" s="21">
        <f t="shared" si="1"/>
        <v>0</v>
      </c>
      <c r="K13" s="21">
        <f t="shared" si="2"/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4"/>
        <v>0</v>
      </c>
      <c r="I14" s="21">
        <f t="shared" si="0"/>
        <v>0</v>
      </c>
      <c r="J14" s="21">
        <f t="shared" si="1"/>
        <v>0</v>
      </c>
      <c r="K14" s="21">
        <f t="shared" si="2"/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4"/>
        <v>0</v>
      </c>
      <c r="I15" s="21">
        <f t="shared" si="0"/>
        <v>0</v>
      </c>
      <c r="J15" s="21">
        <f t="shared" si="1"/>
        <v>0</v>
      </c>
      <c r="K15" s="21">
        <f t="shared" si="2"/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0"/>
        <v>0</v>
      </c>
      <c r="J16" s="14">
        <f t="shared" si="1"/>
        <v>0</v>
      </c>
      <c r="K16" s="14">
        <f t="shared" si="2"/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aca="true" t="shared" si="7" ref="L18:L24">SUM(I18:K18)</f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7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7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7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7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7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7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Kim Reynolds</cp:lastModifiedBy>
  <cp:lastPrinted>2021-05-27T19:32:38Z</cp:lastPrinted>
  <dcterms:created xsi:type="dcterms:W3CDTF">2009-01-14T12:53:02Z</dcterms:created>
  <dcterms:modified xsi:type="dcterms:W3CDTF">2021-05-27T19:43:28Z</dcterms:modified>
  <cp:category/>
  <cp:version/>
  <cp:contentType/>
  <cp:contentStatus/>
</cp:coreProperties>
</file>