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New Cases Assigned by Judge\"/>
    </mc:Choice>
  </mc:AlternateContent>
  <bookViews>
    <workbookView xWindow="0" yWindow="0" windowWidth="2160" windowHeight="0" activeTab="2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25" i="15" l="1"/>
  <c r="N25" i="15"/>
  <c r="M25" i="14" l="1"/>
  <c r="N25" i="14"/>
  <c r="E30" i="13" l="1"/>
  <c r="L28" i="13"/>
  <c r="K28" i="13"/>
  <c r="J28" i="13"/>
  <c r="I28" i="13"/>
  <c r="H28" i="13"/>
  <c r="G28" i="13"/>
  <c r="F28" i="13"/>
  <c r="E28" i="13"/>
  <c r="D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N28" i="13" s="1"/>
  <c r="M18" i="13"/>
  <c r="M28" i="13" s="1"/>
  <c r="L16" i="13"/>
  <c r="K16" i="13"/>
  <c r="J16" i="13"/>
  <c r="I16" i="13"/>
  <c r="H16" i="13"/>
  <c r="G16" i="13"/>
  <c r="F16" i="13"/>
  <c r="E16" i="13"/>
  <c r="D16" i="13"/>
  <c r="N15" i="13"/>
  <c r="N16" i="13" s="1"/>
  <c r="M15" i="13"/>
  <c r="M16" i="13" s="1"/>
  <c r="N13" i="13"/>
  <c r="M13" i="13"/>
  <c r="L13" i="13"/>
  <c r="K13" i="13"/>
  <c r="J13" i="13"/>
  <c r="I13" i="13"/>
  <c r="H13" i="13"/>
  <c r="G13" i="13"/>
  <c r="F13" i="13"/>
  <c r="E13" i="13"/>
  <c r="D13" i="13"/>
  <c r="L10" i="13"/>
  <c r="L30" i="13" s="1"/>
  <c r="K10" i="13"/>
  <c r="K30" i="13" s="1"/>
  <c r="J10" i="13"/>
  <c r="J30" i="13" s="1"/>
  <c r="I10" i="13"/>
  <c r="I30" i="13" s="1"/>
  <c r="H10" i="13"/>
  <c r="H30" i="13" s="1"/>
  <c r="G10" i="13"/>
  <c r="G30" i="13" s="1"/>
  <c r="F10" i="13"/>
  <c r="F30" i="13" s="1"/>
  <c r="E10" i="13"/>
  <c r="D10" i="13"/>
  <c r="D30" i="13" s="1"/>
  <c r="N9" i="13"/>
  <c r="M9" i="13"/>
  <c r="N8" i="13"/>
  <c r="N10" i="13" s="1"/>
  <c r="M8" i="13"/>
  <c r="M10" i="13" s="1"/>
  <c r="N30" i="13" l="1"/>
  <c r="M30" i="13"/>
  <c r="N26" i="1"/>
  <c r="N22" i="1"/>
  <c r="N21" i="1"/>
  <c r="N20" i="1"/>
  <c r="M26" i="1"/>
  <c r="M22" i="1"/>
  <c r="M21" i="1"/>
  <c r="M20" i="1"/>
  <c r="A2" i="25"/>
  <c r="A2" i="23"/>
  <c r="A2" i="22"/>
  <c r="A2" i="21"/>
  <c r="A2" i="20"/>
  <c r="A2" i="19"/>
  <c r="A2" i="18"/>
  <c r="A2" i="17"/>
  <c r="A2" i="16"/>
  <c r="A2" i="15"/>
  <c r="A2" i="14"/>
  <c r="A2" i="1"/>
  <c r="M30" i="25" l="1"/>
  <c r="L30" i="25"/>
  <c r="K30" i="25"/>
  <c r="J30" i="25"/>
  <c r="I30" i="25"/>
  <c r="G30" i="25"/>
  <c r="F30" i="25"/>
  <c r="E30" i="25"/>
  <c r="D30" i="25"/>
  <c r="M30" i="23"/>
  <c r="L30" i="23"/>
  <c r="K30" i="23"/>
  <c r="J30" i="23"/>
  <c r="I30" i="23"/>
  <c r="G30" i="23"/>
  <c r="F30" i="23"/>
  <c r="E30" i="23"/>
  <c r="D30" i="23"/>
  <c r="M16" i="23"/>
  <c r="M30" i="22"/>
  <c r="L30" i="22"/>
  <c r="K30" i="22"/>
  <c r="J30" i="22"/>
  <c r="I30" i="22"/>
  <c r="G30" i="22"/>
  <c r="F30" i="22"/>
  <c r="E30" i="22"/>
  <c r="D30" i="22"/>
  <c r="M30" i="21"/>
  <c r="L30" i="21"/>
  <c r="K30" i="21"/>
  <c r="J30" i="21"/>
  <c r="I30" i="21"/>
  <c r="H30" i="21"/>
  <c r="G30" i="21"/>
  <c r="F30" i="21"/>
  <c r="E30" i="21"/>
  <c r="D30" i="21"/>
  <c r="M30" i="20"/>
  <c r="L30" i="20"/>
  <c r="K30" i="20"/>
  <c r="J30" i="20"/>
  <c r="I30" i="20"/>
  <c r="G30" i="20"/>
  <c r="F30" i="20"/>
  <c r="E30" i="20"/>
  <c r="D30" i="20"/>
  <c r="N21" i="20"/>
  <c r="M21" i="20"/>
  <c r="M30" i="19"/>
  <c r="L30" i="19"/>
  <c r="K30" i="19"/>
  <c r="J30" i="19"/>
  <c r="I30" i="19"/>
  <c r="G30" i="19"/>
  <c r="F30" i="19"/>
  <c r="E30" i="19"/>
  <c r="D30" i="19"/>
  <c r="N21" i="19"/>
  <c r="M21" i="19"/>
  <c r="M30" i="18"/>
  <c r="L30" i="18"/>
  <c r="K30" i="18"/>
  <c r="J30" i="18"/>
  <c r="I30" i="18"/>
  <c r="G30" i="18"/>
  <c r="F30" i="18"/>
  <c r="E30" i="18"/>
  <c r="D30" i="18"/>
  <c r="N21" i="18"/>
  <c r="M21" i="18"/>
  <c r="M30" i="17"/>
  <c r="L30" i="17"/>
  <c r="K30" i="17"/>
  <c r="J30" i="17"/>
  <c r="I30" i="17"/>
  <c r="G30" i="17"/>
  <c r="F30" i="17"/>
  <c r="E30" i="17"/>
  <c r="D30" i="17"/>
  <c r="N21" i="17"/>
  <c r="M21" i="17"/>
  <c r="M30" i="16"/>
  <c r="L30" i="16"/>
  <c r="K30" i="16"/>
  <c r="J30" i="16"/>
  <c r="I30" i="16"/>
  <c r="H30" i="16"/>
  <c r="G30" i="16"/>
  <c r="F30" i="16"/>
  <c r="E30" i="16"/>
  <c r="D30" i="16"/>
  <c r="N21" i="16"/>
  <c r="M21" i="16"/>
  <c r="N20" i="15"/>
  <c r="M20" i="15"/>
  <c r="M24" i="14"/>
  <c r="N20" i="14"/>
  <c r="M20" i="14"/>
  <c r="L28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2" i="21"/>
  <c r="N21" i="21"/>
  <c r="M21" i="21"/>
  <c r="L28" i="20" l="1"/>
  <c r="K28" i="20"/>
  <c r="J28" i="20"/>
  <c r="I28" i="20"/>
  <c r="G28" i="20"/>
  <c r="F28" i="20"/>
  <c r="E28" i="20"/>
  <c r="D28" i="20"/>
  <c r="H28" i="20"/>
  <c r="M24" i="20"/>
  <c r="M22" i="20"/>
  <c r="M16" i="20"/>
  <c r="M22" i="19" l="1"/>
  <c r="N22" i="19" s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5" i="17"/>
  <c r="N24" i="15" l="1"/>
  <c r="N9" i="15"/>
  <c r="M24" i="15"/>
  <c r="M22" i="15"/>
  <c r="M24" i="19" l="1"/>
  <c r="N24" i="19"/>
  <c r="N23" i="15"/>
  <c r="M23" i="14"/>
  <c r="N23" i="14"/>
  <c r="L28" i="25" l="1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L36" i="22" s="1"/>
  <c r="K17" i="22"/>
  <c r="K36" i="22" s="1"/>
  <c r="J17" i="22"/>
  <c r="J36" i="22" s="1"/>
  <c r="I17" i="22"/>
  <c r="I36" i="22" s="1"/>
  <c r="H17" i="22"/>
  <c r="H36" i="22" s="1"/>
  <c r="G17" i="22"/>
  <c r="G36" i="22" s="1"/>
  <c r="F17" i="22"/>
  <c r="F36" i="22" s="1"/>
  <c r="E17" i="22"/>
  <c r="E36" i="22" s="1"/>
  <c r="D17" i="22"/>
  <c r="D36" i="22" s="1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3" i="21"/>
  <c r="M23" i="21"/>
  <c r="N27" i="21"/>
  <c r="M27" i="21"/>
  <c r="N26" i="21"/>
  <c r="M26" i="21"/>
  <c r="N25" i="21"/>
  <c r="M25" i="21"/>
  <c r="N24" i="21"/>
  <c r="M24" i="21"/>
  <c r="N22" i="21"/>
  <c r="N20" i="21"/>
  <c r="M20" i="21"/>
  <c r="N19" i="21"/>
  <c r="M19" i="21"/>
  <c r="L17" i="21"/>
  <c r="L36" i="21" s="1"/>
  <c r="K17" i="21"/>
  <c r="K36" i="21" s="1"/>
  <c r="J17" i="21"/>
  <c r="J36" i="21" s="1"/>
  <c r="I17" i="21"/>
  <c r="I36" i="21" s="1"/>
  <c r="H17" i="21"/>
  <c r="H36" i="21" s="1"/>
  <c r="G17" i="21"/>
  <c r="G36" i="21" s="1"/>
  <c r="F17" i="21"/>
  <c r="F36" i="21" s="1"/>
  <c r="E17" i="21"/>
  <c r="E36" i="21" s="1"/>
  <c r="D17" i="21"/>
  <c r="D36" i="21" s="1"/>
  <c r="N16" i="21"/>
  <c r="M16" i="2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K10" i="21"/>
  <c r="J10" i="21"/>
  <c r="I10" i="21"/>
  <c r="H10" i="21"/>
  <c r="G10" i="21"/>
  <c r="F10" i="21"/>
  <c r="E10" i="21"/>
  <c r="D10" i="21"/>
  <c r="N9" i="21"/>
  <c r="M9" i="21"/>
  <c r="N8" i="21"/>
  <c r="M8" i="21"/>
  <c r="M10" i="21" s="1"/>
  <c r="L40" i="20"/>
  <c r="K40" i="20"/>
  <c r="J40" i="20"/>
  <c r="I40" i="20"/>
  <c r="H40" i="20"/>
  <c r="G40" i="20"/>
  <c r="F40" i="20"/>
  <c r="E40" i="20"/>
  <c r="D40" i="20"/>
  <c r="N23" i="20"/>
  <c r="M23" i="20"/>
  <c r="N27" i="20"/>
  <c r="M27" i="20"/>
  <c r="N26" i="20"/>
  <c r="M26" i="20"/>
  <c r="N25" i="20"/>
  <c r="M25" i="20"/>
  <c r="N24" i="20"/>
  <c r="N22" i="20"/>
  <c r="N20" i="20"/>
  <c r="M20" i="20"/>
  <c r="N19" i="20"/>
  <c r="M19" i="20"/>
  <c r="L17" i="20"/>
  <c r="L36" i="20" s="1"/>
  <c r="K17" i="20"/>
  <c r="K36" i="20" s="1"/>
  <c r="J17" i="20"/>
  <c r="J36" i="20" s="1"/>
  <c r="I17" i="20"/>
  <c r="I36" i="20" s="1"/>
  <c r="H17" i="20"/>
  <c r="H36" i="20" s="1"/>
  <c r="G17" i="20"/>
  <c r="G36" i="20" s="1"/>
  <c r="F17" i="20"/>
  <c r="F36" i="20" s="1"/>
  <c r="E17" i="20"/>
  <c r="E36" i="20" s="1"/>
  <c r="D17" i="20"/>
  <c r="D36" i="20" s="1"/>
  <c r="N16" i="20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K10" i="20"/>
  <c r="J10" i="20"/>
  <c r="I10" i="20"/>
  <c r="H10" i="20"/>
  <c r="G10" i="20"/>
  <c r="F10" i="20"/>
  <c r="E10" i="20"/>
  <c r="D10" i="20"/>
  <c r="N9" i="20"/>
  <c r="M9" i="20"/>
  <c r="N8" i="20"/>
  <c r="M8" i="20"/>
  <c r="I40" i="19"/>
  <c r="G40" i="19"/>
  <c r="L40" i="19"/>
  <c r="L52" i="19" s="1"/>
  <c r="K40" i="19"/>
  <c r="J40" i="19"/>
  <c r="H40" i="19"/>
  <c r="N23" i="19"/>
  <c r="M23" i="19"/>
  <c r="N27" i="19"/>
  <c r="M27" i="19"/>
  <c r="N26" i="19"/>
  <c r="M26" i="19"/>
  <c r="N25" i="19"/>
  <c r="M25" i="19"/>
  <c r="N20" i="19"/>
  <c r="M20" i="19"/>
  <c r="N19" i="19"/>
  <c r="M19" i="19"/>
  <c r="L17" i="19"/>
  <c r="L36" i="19" s="1"/>
  <c r="K17" i="19"/>
  <c r="K36" i="19" s="1"/>
  <c r="J17" i="19"/>
  <c r="J36" i="19" s="1"/>
  <c r="J51" i="19" s="1"/>
  <c r="I17" i="19"/>
  <c r="I36" i="19" s="1"/>
  <c r="I51" i="19" s="1"/>
  <c r="H17" i="19"/>
  <c r="H36" i="19" s="1"/>
  <c r="G17" i="19"/>
  <c r="G36" i="19" s="1"/>
  <c r="F17" i="19"/>
  <c r="F36" i="19" s="1"/>
  <c r="E17" i="19"/>
  <c r="E36" i="19" s="1"/>
  <c r="D17" i="19"/>
  <c r="D36" i="19" s="1"/>
  <c r="N16" i="19"/>
  <c r="M16" i="19"/>
  <c r="N15" i="19"/>
  <c r="M15" i="19"/>
  <c r="L13" i="19"/>
  <c r="L32" i="19" s="1"/>
  <c r="K13" i="19"/>
  <c r="J13" i="19"/>
  <c r="I13" i="19"/>
  <c r="H13" i="19"/>
  <c r="G13" i="19"/>
  <c r="F13" i="19"/>
  <c r="F32" i="19" s="1"/>
  <c r="F50" i="19" s="1"/>
  <c r="E13" i="19"/>
  <c r="D13" i="19"/>
  <c r="N13" i="19"/>
  <c r="M13" i="19"/>
  <c r="L10" i="19"/>
  <c r="K10" i="19"/>
  <c r="J10" i="19"/>
  <c r="I10" i="19"/>
  <c r="H10" i="19"/>
  <c r="G10" i="19"/>
  <c r="F10" i="19"/>
  <c r="E10" i="19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3" i="18"/>
  <c r="M23" i="18"/>
  <c r="N27" i="18"/>
  <c r="M27" i="18"/>
  <c r="N26" i="18"/>
  <c r="M26" i="18"/>
  <c r="N25" i="18"/>
  <c r="M25" i="18"/>
  <c r="N24" i="18"/>
  <c r="M24" i="18"/>
  <c r="N22" i="18"/>
  <c r="M22" i="18"/>
  <c r="N20" i="18"/>
  <c r="M20" i="18"/>
  <c r="N19" i="18"/>
  <c r="M19" i="18"/>
  <c r="L17" i="18"/>
  <c r="K17" i="18"/>
  <c r="K36" i="18" s="1"/>
  <c r="J17" i="18"/>
  <c r="J36" i="18" s="1"/>
  <c r="J51" i="18" s="1"/>
  <c r="I17" i="18"/>
  <c r="I36" i="18" s="1"/>
  <c r="H17" i="18"/>
  <c r="H36" i="18" s="1"/>
  <c r="H51" i="18" s="1"/>
  <c r="G17" i="18"/>
  <c r="F17" i="18"/>
  <c r="E17" i="18"/>
  <c r="E36" i="18" s="1"/>
  <c r="D17" i="18"/>
  <c r="N16" i="18"/>
  <c r="M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3" i="17"/>
  <c r="M23" i="17"/>
  <c r="N27" i="17"/>
  <c r="M27" i="17"/>
  <c r="M25" i="17"/>
  <c r="N24" i="17"/>
  <c r="M24" i="17"/>
  <c r="N22" i="17"/>
  <c r="M22" i="17"/>
  <c r="N20" i="17"/>
  <c r="M20" i="17"/>
  <c r="N19" i="17"/>
  <c r="M19" i="17"/>
  <c r="L17" i="17"/>
  <c r="L36" i="17" s="1"/>
  <c r="K17" i="17"/>
  <c r="K36" i="17" s="1"/>
  <c r="J17" i="17"/>
  <c r="J36" i="17" s="1"/>
  <c r="I17" i="17"/>
  <c r="I36" i="17" s="1"/>
  <c r="H17" i="17"/>
  <c r="H36" i="17" s="1"/>
  <c r="H51" i="17" s="1"/>
  <c r="G17" i="17"/>
  <c r="G36" i="17" s="1"/>
  <c r="F17" i="17"/>
  <c r="F36" i="17" s="1"/>
  <c r="E17" i="17"/>
  <c r="E36" i="17" s="1"/>
  <c r="D17" i="17"/>
  <c r="D36" i="17" s="1"/>
  <c r="N16" i="17"/>
  <c r="M16" i="17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3" i="16"/>
  <c r="M23" i="16"/>
  <c r="N27" i="16"/>
  <c r="M27" i="16"/>
  <c r="N26" i="16"/>
  <c r="M26" i="16"/>
  <c r="N25" i="16"/>
  <c r="M25" i="16"/>
  <c r="N24" i="16"/>
  <c r="M24" i="16"/>
  <c r="N22" i="16"/>
  <c r="M22" i="16"/>
  <c r="N20" i="16"/>
  <c r="M20" i="16"/>
  <c r="N19" i="16"/>
  <c r="M19" i="16"/>
  <c r="L17" i="16"/>
  <c r="L36" i="16" s="1"/>
  <c r="K17" i="16"/>
  <c r="K36" i="16" s="1"/>
  <c r="J17" i="16"/>
  <c r="J36" i="16" s="1"/>
  <c r="I17" i="16"/>
  <c r="I36" i="16" s="1"/>
  <c r="H17" i="16"/>
  <c r="H36" i="16" s="1"/>
  <c r="G17" i="16"/>
  <c r="G36" i="16" s="1"/>
  <c r="F17" i="16"/>
  <c r="F36" i="16" s="1"/>
  <c r="E17" i="16"/>
  <c r="E36" i="16" s="1"/>
  <c r="D17" i="16"/>
  <c r="D36" i="16" s="1"/>
  <c r="N16" i="16"/>
  <c r="M16" i="16"/>
  <c r="N15" i="16"/>
  <c r="M15" i="16"/>
  <c r="M17" i="16" s="1"/>
  <c r="M36" i="16" s="1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2" i="15"/>
  <c r="N27" i="15"/>
  <c r="M27" i="15"/>
  <c r="N26" i="15"/>
  <c r="M26" i="15"/>
  <c r="N21" i="15"/>
  <c r="M21" i="15"/>
  <c r="N19" i="15"/>
  <c r="M19" i="15"/>
  <c r="N18" i="15"/>
  <c r="M18" i="15"/>
  <c r="L16" i="15"/>
  <c r="L36" i="15" s="1"/>
  <c r="K16" i="15"/>
  <c r="J16" i="15"/>
  <c r="J36" i="15" s="1"/>
  <c r="I16" i="15"/>
  <c r="I51" i="15" s="1"/>
  <c r="H16" i="15"/>
  <c r="H36" i="15" s="1"/>
  <c r="G16" i="15"/>
  <c r="F16" i="15"/>
  <c r="F36" i="15" s="1"/>
  <c r="E16" i="15"/>
  <c r="D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2" i="14"/>
  <c r="M22" i="14"/>
  <c r="N27" i="14"/>
  <c r="M27" i="14"/>
  <c r="N26" i="14"/>
  <c r="M26" i="14"/>
  <c r="N24" i="14"/>
  <c r="N21" i="14"/>
  <c r="M21" i="14"/>
  <c r="N19" i="14"/>
  <c r="M19" i="14"/>
  <c r="N18" i="14"/>
  <c r="M18" i="14"/>
  <c r="L16" i="14"/>
  <c r="L36" i="14" s="1"/>
  <c r="L51" i="14" s="1"/>
  <c r="K16" i="14"/>
  <c r="J16" i="14"/>
  <c r="I16" i="14"/>
  <c r="H16" i="14"/>
  <c r="G16" i="14"/>
  <c r="G36" i="14" s="1"/>
  <c r="G51" i="14" s="1"/>
  <c r="F16" i="14"/>
  <c r="F36" i="14" s="1"/>
  <c r="F51" i="14" s="1"/>
  <c r="E16" i="14"/>
  <c r="E36" i="14" s="1"/>
  <c r="D16" i="14"/>
  <c r="D36" i="14" s="1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I30" i="15" l="1"/>
  <c r="J30" i="15"/>
  <c r="K30" i="15"/>
  <c r="K37" i="15" s="1"/>
  <c r="D30" i="15"/>
  <c r="D37" i="15" s="1"/>
  <c r="L30" i="15"/>
  <c r="L37" i="15" s="1"/>
  <c r="E30" i="15"/>
  <c r="F30" i="15"/>
  <c r="F37" i="15" s="1"/>
  <c r="G30" i="15"/>
  <c r="G44" i="15" s="1"/>
  <c r="I30" i="14"/>
  <c r="E30" i="14"/>
  <c r="E41" i="14" s="1"/>
  <c r="D30" i="14"/>
  <c r="L30" i="14"/>
  <c r="F30" i="14"/>
  <c r="F37" i="14" s="1"/>
  <c r="G30" i="14"/>
  <c r="G41" i="14" s="1"/>
  <c r="H30" i="14"/>
  <c r="H41" i="14" s="1"/>
  <c r="J30" i="14"/>
  <c r="J44" i="14" s="1"/>
  <c r="K36" i="14"/>
  <c r="K51" i="14" s="1"/>
  <c r="K30" i="14"/>
  <c r="H30" i="25"/>
  <c r="H41" i="25" s="1"/>
  <c r="H30" i="23"/>
  <c r="H30" i="22"/>
  <c r="H37" i="22" s="1"/>
  <c r="H30" i="20"/>
  <c r="L37" i="19"/>
  <c r="H30" i="19"/>
  <c r="M17" i="18"/>
  <c r="H30" i="18"/>
  <c r="H33" i="18" s="1"/>
  <c r="N17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G44" i="22"/>
  <c r="D37" i="22"/>
  <c r="I41" i="22"/>
  <c r="E37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7" i="21"/>
  <c r="M36" i="21" s="1"/>
  <c r="M51" i="21" s="1"/>
  <c r="N17" i="21"/>
  <c r="N36" i="21" s="1"/>
  <c r="N51" i="21" s="1"/>
  <c r="J44" i="21"/>
  <c r="N10" i="21"/>
  <c r="N28" i="20"/>
  <c r="N40" i="20" s="1"/>
  <c r="N52" i="20" s="1"/>
  <c r="M28" i="20"/>
  <c r="M40" i="20" s="1"/>
  <c r="M52" i="20" s="1"/>
  <c r="I44" i="20"/>
  <c r="L37" i="20"/>
  <c r="G44" i="20"/>
  <c r="D33" i="20"/>
  <c r="M28" i="19"/>
  <c r="M40" i="19" s="1"/>
  <c r="M52" i="19" s="1"/>
  <c r="N28" i="19"/>
  <c r="N40" i="19" s="1"/>
  <c r="N52" i="19" s="1"/>
  <c r="K37" i="19"/>
  <c r="D33" i="19"/>
  <c r="N17" i="19"/>
  <c r="N36" i="19" s="1"/>
  <c r="N51" i="19" s="1"/>
  <c r="N28" i="18"/>
  <c r="N52" i="18" s="1"/>
  <c r="M10" i="18"/>
  <c r="M28" i="17"/>
  <c r="M40" i="17" s="1"/>
  <c r="M52" i="17" s="1"/>
  <c r="M17" i="17"/>
  <c r="M36" i="17" s="1"/>
  <c r="M51" i="17" s="1"/>
  <c r="N17" i="17"/>
  <c r="N36" i="17" s="1"/>
  <c r="N51" i="17" s="1"/>
  <c r="K44" i="17"/>
  <c r="G41" i="17"/>
  <c r="N10" i="17"/>
  <c r="M28" i="16"/>
  <c r="M40" i="16" s="1"/>
  <c r="K33" i="16"/>
  <c r="J44" i="16"/>
  <c r="M10" i="16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L44" i="22"/>
  <c r="N10" i="22"/>
  <c r="D32" i="22"/>
  <c r="F44" i="22"/>
  <c r="G44" i="21"/>
  <c r="H41" i="21"/>
  <c r="I41" i="21"/>
  <c r="K37" i="21"/>
  <c r="L37" i="21"/>
  <c r="N28" i="21"/>
  <c r="N40" i="21" s="1"/>
  <c r="N52" i="21" s="1"/>
  <c r="D33" i="21"/>
  <c r="D32" i="21"/>
  <c r="E44" i="21"/>
  <c r="F37" i="21"/>
  <c r="N10" i="20"/>
  <c r="N17" i="20"/>
  <c r="N36" i="20" s="1"/>
  <c r="N51" i="20" s="1"/>
  <c r="E37" i="20"/>
  <c r="F41" i="20"/>
  <c r="J44" i="20"/>
  <c r="K44" i="20"/>
  <c r="M10" i="20"/>
  <c r="M17" i="20"/>
  <c r="M36" i="20" s="1"/>
  <c r="M51" i="20" s="1"/>
  <c r="E33" i="19"/>
  <c r="D32" i="19"/>
  <c r="I33" i="19"/>
  <c r="J44" i="19"/>
  <c r="M10" i="19"/>
  <c r="M17" i="19"/>
  <c r="M36" i="19" s="1"/>
  <c r="M51" i="19" s="1"/>
  <c r="N10" i="19"/>
  <c r="L44" i="19"/>
  <c r="F37" i="19"/>
  <c r="F33" i="18"/>
  <c r="M28" i="18"/>
  <c r="M52" i="18" s="1"/>
  <c r="E33" i="18"/>
  <c r="I41" i="17"/>
  <c r="J41" i="17"/>
  <c r="L44" i="17"/>
  <c r="M10" i="17"/>
  <c r="N28" i="17"/>
  <c r="N40" i="17" s="1"/>
  <c r="N52" i="17" s="1"/>
  <c r="E37" i="17"/>
  <c r="E32" i="17"/>
  <c r="E50" i="17" s="1"/>
  <c r="F37" i="17"/>
  <c r="H37" i="16"/>
  <c r="I37" i="16"/>
  <c r="N10" i="16"/>
  <c r="N17" i="16"/>
  <c r="N36" i="16" s="1"/>
  <c r="N51" i="16" s="1"/>
  <c r="N28" i="16"/>
  <c r="N40" i="16" s="1"/>
  <c r="N52" i="16" s="1"/>
  <c r="E41" i="16"/>
  <c r="J33" i="15"/>
  <c r="M28" i="15"/>
  <c r="N28" i="15"/>
  <c r="N52" i="15" s="1"/>
  <c r="N10" i="14"/>
  <c r="M16" i="14"/>
  <c r="M36" i="14" s="1"/>
  <c r="M51" i="14" s="1"/>
  <c r="D33" i="14"/>
  <c r="M28" i="14"/>
  <c r="M40" i="14" s="1"/>
  <c r="M52" i="14" s="1"/>
  <c r="L40" i="13"/>
  <c r="M10" i="15"/>
  <c r="M16" i="15"/>
  <c r="M36" i="15" s="1"/>
  <c r="M51" i="15" s="1"/>
  <c r="N10" i="15"/>
  <c r="N16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I37" i="14"/>
  <c r="M10" i="14"/>
  <c r="J36" i="14"/>
  <c r="J51" i="14" s="1"/>
  <c r="N16" i="14"/>
  <c r="N36" i="14" s="1"/>
  <c r="N51" i="14" s="1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J51" i="22"/>
  <c r="H52" i="22"/>
  <c r="K51" i="22"/>
  <c r="M32" i="22"/>
  <c r="K52" i="22"/>
  <c r="N32" i="22"/>
  <c r="L52" i="22"/>
  <c r="D51" i="22"/>
  <c r="E51" i="22"/>
  <c r="L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F44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G37" i="20"/>
  <c r="F51" i="20"/>
  <c r="E52" i="20"/>
  <c r="H51" i="20"/>
  <c r="G52" i="20"/>
  <c r="F52" i="20"/>
  <c r="I51" i="20"/>
  <c r="H52" i="20"/>
  <c r="I52" i="20"/>
  <c r="K51" i="20"/>
  <c r="L51" i="20"/>
  <c r="K52" i="20"/>
  <c r="H41" i="20"/>
  <c r="H44" i="20"/>
  <c r="H37" i="20"/>
  <c r="M32" i="20"/>
  <c r="L52" i="20"/>
  <c r="J51" i="20"/>
  <c r="N32" i="20"/>
  <c r="D51" i="20"/>
  <c r="G33" i="20"/>
  <c r="D50" i="20"/>
  <c r="G32" i="20"/>
  <c r="H33" i="20"/>
  <c r="H32" i="20"/>
  <c r="G51" i="20"/>
  <c r="I32" i="20"/>
  <c r="J32" i="20"/>
  <c r="J52" i="20"/>
  <c r="K32" i="20"/>
  <c r="L32" i="20"/>
  <c r="D51" i="19"/>
  <c r="G41" i="19"/>
  <c r="G44" i="19"/>
  <c r="G37" i="19"/>
  <c r="D52" i="19"/>
  <c r="H41" i="19"/>
  <c r="H44" i="19"/>
  <c r="H33" i="19"/>
  <c r="H37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G33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I51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J51" i="16"/>
  <c r="H52" i="16"/>
  <c r="L44" i="16"/>
  <c r="L37" i="16"/>
  <c r="L41" i="16"/>
  <c r="K51" i="16"/>
  <c r="M51" i="16"/>
  <c r="L51" i="16"/>
  <c r="L52" i="16"/>
  <c r="N32" i="16"/>
  <c r="M52" i="16"/>
  <c r="M33" i="16"/>
  <c r="M32" i="16"/>
  <c r="D51" i="16"/>
  <c r="F37" i="16"/>
  <c r="F41" i="16"/>
  <c r="F44" i="16"/>
  <c r="F33" i="16"/>
  <c r="E51" i="16"/>
  <c r="D52" i="16"/>
  <c r="G41" i="16"/>
  <c r="G44" i="16"/>
  <c r="G37" i="16"/>
  <c r="E52" i="16"/>
  <c r="F52" i="16"/>
  <c r="H51" i="16"/>
  <c r="G52" i="16"/>
  <c r="E32" i="16"/>
  <c r="F32" i="16"/>
  <c r="G33" i="16"/>
  <c r="D50" i="16"/>
  <c r="G32" i="16"/>
  <c r="H33" i="16"/>
  <c r="F51" i="16"/>
  <c r="H32" i="16"/>
  <c r="G51" i="16"/>
  <c r="I32" i="16"/>
  <c r="I52" i="16"/>
  <c r="J32" i="16"/>
  <c r="J52" i="16"/>
  <c r="K32" i="16"/>
  <c r="L33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M30" i="15" l="1"/>
  <c r="M33" i="15" s="1"/>
  <c r="M30" i="14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M33" i="22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M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M33" i="20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M33" i="19"/>
  <c r="E38" i="18"/>
  <c r="D33" i="18"/>
  <c r="N30" i="18"/>
  <c r="G33" i="18"/>
  <c r="H37" i="17"/>
  <c r="H44" i="17"/>
  <c r="L41" i="17"/>
  <c r="F33" i="17"/>
  <c r="K41" i="17"/>
  <c r="M33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/>
  <c r="L50" i="21"/>
  <c r="L34" i="2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/>
  <c r="E50" i="20"/>
  <c r="E34" i="20" s="1"/>
  <c r="D42" i="20"/>
  <c r="I50" i="20"/>
  <c r="I34" i="20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M34" i="16" s="1"/>
  <c r="L50" i="16"/>
  <c r="L34" i="16" s="1"/>
  <c r="M37" i="16"/>
  <c r="M41" i="16"/>
  <c r="M44" i="16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4" i="23" l="1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F28" i="1"/>
  <c r="G28" i="1"/>
  <c r="H28" i="1"/>
  <c r="I28" i="1"/>
  <c r="J28" i="1"/>
  <c r="K28" i="1"/>
  <c r="L40" i="1"/>
  <c r="D28" i="1"/>
  <c r="M9" i="1"/>
  <c r="M8" i="1"/>
  <c r="D40" i="1" l="1"/>
  <c r="D40" i="13"/>
  <c r="J40" i="1"/>
  <c r="J40" i="13"/>
  <c r="H40" i="1"/>
  <c r="H40" i="13"/>
  <c r="G40" i="1"/>
  <c r="G40" i="13"/>
  <c r="I40" i="1"/>
  <c r="I40" i="13"/>
  <c r="F40" i="1"/>
  <c r="F40" i="13"/>
  <c r="E40" i="1"/>
  <c r="E40" i="13"/>
  <c r="K40" i="1"/>
  <c r="K40" i="13"/>
  <c r="N8" i="1"/>
  <c r="M10" i="1"/>
  <c r="E10" i="1"/>
  <c r="F10" i="1"/>
  <c r="G10" i="1"/>
  <c r="H10" i="1"/>
  <c r="I10" i="1"/>
  <c r="J10" i="1"/>
  <c r="K10" i="1"/>
  <c r="L10" i="1"/>
  <c r="D10" i="1"/>
  <c r="M27" i="1" l="1"/>
  <c r="M25" i="1"/>
  <c r="M24" i="1"/>
  <c r="M19" i="1"/>
  <c r="M18" i="1"/>
  <c r="N24" i="1"/>
  <c r="M28" i="1" l="1"/>
  <c r="M40" i="1" s="1"/>
  <c r="N15" i="1" l="1"/>
  <c r="M15" i="1"/>
  <c r="L16" i="1"/>
  <c r="K16" i="1"/>
  <c r="J16" i="1"/>
  <c r="I16" i="1"/>
  <c r="H16" i="1"/>
  <c r="H36" i="13" s="1"/>
  <c r="G16" i="1"/>
  <c r="F16" i="1"/>
  <c r="E16" i="1"/>
  <c r="D16" i="1"/>
  <c r="L13" i="1"/>
  <c r="L30" i="1" s="1"/>
  <c r="K13" i="1"/>
  <c r="K30" i="1" s="1"/>
  <c r="J13" i="1"/>
  <c r="J30" i="1" s="1"/>
  <c r="I13" i="1"/>
  <c r="I30" i="1" s="1"/>
  <c r="H13" i="1"/>
  <c r="G13" i="1"/>
  <c r="F13" i="1"/>
  <c r="E13" i="1"/>
  <c r="E30" i="1" s="1"/>
  <c r="D13" i="1"/>
  <c r="G30" i="1" l="1"/>
  <c r="G44" i="1" s="1"/>
  <c r="F30" i="1"/>
  <c r="F44" i="1" s="1"/>
  <c r="J36" i="1"/>
  <c r="J36" i="13"/>
  <c r="K36" i="1"/>
  <c r="K36" i="13"/>
  <c r="D30" i="1"/>
  <c r="D44" i="1" s="1"/>
  <c r="D36" i="1"/>
  <c r="L36" i="1"/>
  <c r="L36" i="13"/>
  <c r="I36" i="1"/>
  <c r="E36" i="1"/>
  <c r="E36" i="13"/>
  <c r="F36" i="1"/>
  <c r="F36" i="13"/>
  <c r="G36" i="1"/>
  <c r="G36" i="13"/>
  <c r="H36" i="1"/>
  <c r="H30" i="1"/>
  <c r="H44" i="1" s="1"/>
  <c r="E44" i="1"/>
  <c r="J44" i="1"/>
  <c r="K44" i="1"/>
  <c r="I44" i="1"/>
  <c r="L44" i="1"/>
  <c r="N36" i="13" l="1"/>
  <c r="D36" i="13"/>
  <c r="I36" i="13"/>
  <c r="M36" i="13"/>
  <c r="N27" i="1"/>
  <c r="N25" i="1"/>
  <c r="N19" i="1" l="1"/>
  <c r="N18" i="1"/>
  <c r="N28" i="1" l="1"/>
  <c r="N40" i="1" s="1"/>
  <c r="I51" i="1"/>
  <c r="E51" i="1"/>
  <c r="N16" i="1"/>
  <c r="N36" i="1" s="1"/>
  <c r="M16" i="1"/>
  <c r="M36" i="1" s="1"/>
  <c r="L32" i="1"/>
  <c r="J32" i="1"/>
  <c r="H32" i="1"/>
  <c r="F32" i="1"/>
  <c r="D32" i="1"/>
  <c r="N13" i="1"/>
  <c r="M13" i="1"/>
  <c r="N9" i="1"/>
  <c r="N10" i="1" s="1"/>
  <c r="M30" i="1" l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40" i="13" l="1"/>
  <c r="N40" i="13"/>
  <c r="H52" i="13" l="1"/>
  <c r="E44" i="13" l="1"/>
  <c r="J44" i="13"/>
  <c r="L44" i="13"/>
  <c r="H44" i="13"/>
  <c r="G52" i="13"/>
  <c r="K52" i="13"/>
  <c r="E52" i="13"/>
  <c r="F52" i="13"/>
  <c r="J52" i="13"/>
  <c r="L52" i="13"/>
  <c r="G44" i="13" l="1"/>
  <c r="D44" i="13"/>
  <c r="F37" i="13"/>
  <c r="I44" i="13"/>
  <c r="K44" i="13"/>
  <c r="N52" i="13"/>
  <c r="D52" i="13"/>
  <c r="M52" i="13"/>
  <c r="I52" i="13"/>
  <c r="F51" i="13"/>
  <c r="G51" i="13"/>
  <c r="K51" i="13"/>
  <c r="G41" i="13" l="1"/>
  <c r="F44" i="13"/>
  <c r="M44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44" i="13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<sst xmlns="http://schemas.openxmlformats.org/spreadsheetml/2006/main" count="571" uniqueCount="50">
  <si>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</si>
  <si>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</si>
  <si>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</si>
  <si>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</si>
  <si>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</si>
  <si>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</si>
  <si>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</si>
  <si>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</si>
  <si>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</si>
  <si>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</si>
  <si>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</si>
  <si>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</si>
  <si>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</si>
  <si>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</si>
  <si>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</si>
  <si>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</si>
  <si>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</si>
  <si>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</si>
  <si>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</si>
  <si>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</si>
  <si>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</si>
  <si>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</si>
  <si>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</si>
  <si>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</si>
  <si>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</si>
  <si>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</si>
  <si>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</si>
  <si>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</si>
  <si>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</si>
  <si>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</si>
  <si>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</si>
  <si>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</si>
  <si>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</si>
  <si>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</si>
  <si>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</si>
  <si>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</si>
  <si>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</si>
  <si>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</si>
  <si>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</si>
  <si>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</si>
  <si>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</si>
  <si>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</si>
  <si>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</si>
  <si>
    <t>David E Silverman</t>
  </si>
  <si>
    <t xml:space="preserve">Presiding Judge Division </t>
  </si>
  <si>
    <t xml:space="preserve">Clarissa Harrell </t>
  </si>
  <si>
    <t xml:space="preserve">Jonathan Skinner </t>
  </si>
  <si>
    <t>Z</t>
  </si>
  <si>
    <t>Kathryn C Jacobus</t>
  </si>
  <si>
    <t>Clarissa Harrell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</si>
</sst>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JANUARY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19" customFormat="1" ht="75" x14ac:dyDescent="0.25">
      <c r="A5" s="19" t="s">
        <v>0</v>
      </c>
      <c r="B5" s="19" t="s">
        <v>1</v>
      </c>
      <c r="D5" s="19" t="s">
        <v>2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3" t="s">
        <v>38</v>
      </c>
      <c r="L5" s="19" t="s">
        <v>11</v>
      </c>
      <c r="M5" s="19" t="s">
        <v>12</v>
      </c>
      <c r="N5" s="19" t="s">
        <v>13</v>
      </c>
    </row>
    <row r="6" spans="1:14" s="19" customFormat="1" ht="7.15" customHeight="1" x14ac:dyDescent="0.25"/>
    <row r="7" spans="1:14" s="20" customFormat="1" ht="7.15" customHeight="1" x14ac:dyDescent="0.25"/>
    <row r="8" spans="1:14" s="20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3</v>
      </c>
      <c r="I34" s="2">
        <f t="shared" si="12"/>
        <v>3</v>
      </c>
      <c r="J34" s="2">
        <f t="shared" si="12"/>
        <v>3</v>
      </c>
      <c r="K34" s="2">
        <f t="shared" si="12"/>
        <v>3</v>
      </c>
      <c r="L34" s="2">
        <f t="shared" si="12"/>
        <v>3</v>
      </c>
      <c r="M34" s="2">
        <f t="shared" si="12"/>
        <v>3</v>
      </c>
      <c r="N34" s="2">
        <f t="shared" si="1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IF(D16&gt;0,AVERAGE(D15:D15),0)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2</v>
      </c>
      <c r="I36" s="2">
        <f t="shared" si="13"/>
        <v>211</v>
      </c>
      <c r="J36" s="2">
        <f t="shared" si="13"/>
        <v>119</v>
      </c>
      <c r="K36" s="2">
        <f t="shared" si="13"/>
        <v>66</v>
      </c>
      <c r="L36" s="2">
        <f t="shared" si="13"/>
        <v>5</v>
      </c>
      <c r="M36" s="2">
        <f t="shared" si="13"/>
        <v>401</v>
      </c>
      <c r="N36" s="2">
        <f t="shared" si="13"/>
        <v>403</v>
      </c>
    </row>
    <row r="37" spans="1:14" x14ac:dyDescent="0.25">
      <c r="A37" s="8" t="s">
        <v>24</v>
      </c>
      <c r="B37" s="8"/>
      <c r="D37" s="13">
        <f t="shared" ref="D37:N37" si="14">IF(D30&gt;0,D16/D30,0)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2.242152466367713E-3</v>
      </c>
      <c r="I37" s="13">
        <f t="shared" si="14"/>
        <v>0.33228346456692914</v>
      </c>
      <c r="J37" s="13">
        <f t="shared" si="14"/>
        <v>0.35628742514970058</v>
      </c>
      <c r="K37" s="13">
        <f t="shared" si="14"/>
        <v>0.21498371335504887</v>
      </c>
      <c r="L37" s="13">
        <f t="shared" si="14"/>
        <v>6.6666666666666666E-2</v>
      </c>
      <c r="M37" s="13">
        <f t="shared" si="14"/>
        <v>0.29681717246484085</v>
      </c>
      <c r="N37" s="13">
        <f t="shared" si="14"/>
        <v>0.12320391317639866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1</v>
      </c>
      <c r="J38" s="2">
        <f t="shared" si="15"/>
        <v>1</v>
      </c>
      <c r="K38" s="2">
        <f t="shared" si="15"/>
        <v>1</v>
      </c>
      <c r="L38" s="2">
        <f t="shared" si="15"/>
        <v>2</v>
      </c>
      <c r="M38" s="2">
        <f t="shared" si="15"/>
        <v>1</v>
      </c>
      <c r="N38" s="2">
        <f t="shared" si="1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IF(D28&gt;0,AVERAGE(D18:D27),0)</f>
        <v>32.299999999999997</v>
      </c>
      <c r="E40" s="2">
        <f t="shared" si="16"/>
        <v>32.200000000000003</v>
      </c>
      <c r="F40" s="2">
        <f t="shared" si="16"/>
        <v>11.1</v>
      </c>
      <c r="G40" s="2">
        <f t="shared" si="16"/>
        <v>24.4</v>
      </c>
      <c r="H40" s="2">
        <f t="shared" si="16"/>
        <v>89</v>
      </c>
      <c r="I40" s="2">
        <f t="shared" si="16"/>
        <v>42.4</v>
      </c>
      <c r="J40" s="2">
        <f t="shared" si="16"/>
        <v>21.5</v>
      </c>
      <c r="K40" s="2">
        <f t="shared" si="16"/>
        <v>24.1</v>
      </c>
      <c r="L40" s="2">
        <f t="shared" si="16"/>
        <v>6.7</v>
      </c>
      <c r="M40" s="2">
        <f t="shared" si="16"/>
        <v>94.7</v>
      </c>
      <c r="N40" s="2">
        <f t="shared" si="16"/>
        <v>283.7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2</v>
      </c>
      <c r="J42" s="2">
        <f t="shared" si="18"/>
        <v>2</v>
      </c>
      <c r="K42" s="2">
        <f t="shared" si="18"/>
        <v>2</v>
      </c>
      <c r="L42" s="2">
        <f t="shared" si="18"/>
        <v>1</v>
      </c>
      <c r="M42" s="2">
        <f t="shared" si="18"/>
        <v>2</v>
      </c>
      <c r="N42" s="2">
        <f t="shared" si="1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2</v>
      </c>
      <c r="I51">
        <f t="shared" si="21"/>
        <v>211</v>
      </c>
      <c r="J51">
        <f t="shared" si="21"/>
        <v>119</v>
      </c>
      <c r="K51">
        <f t="shared" si="21"/>
        <v>66</v>
      </c>
      <c r="L51">
        <f t="shared" si="21"/>
        <v>5</v>
      </c>
      <c r="M51">
        <f t="shared" si="21"/>
        <v>401</v>
      </c>
      <c r="N51" s="10">
        <f t="shared" si="21"/>
        <v>403</v>
      </c>
    </row>
    <row r="52" spans="1:14" x14ac:dyDescent="0.25">
      <c r="D52">
        <f>D40</f>
        <v>32.299999999999997</v>
      </c>
      <c r="E52">
        <f t="shared" ref="E52:N52" si="22">E40</f>
        <v>32.200000000000003</v>
      </c>
      <c r="F52">
        <f t="shared" si="22"/>
        <v>11.1</v>
      </c>
      <c r="G52">
        <f t="shared" si="22"/>
        <v>24.4</v>
      </c>
      <c r="H52">
        <f t="shared" si="22"/>
        <v>89</v>
      </c>
      <c r="I52">
        <f t="shared" si="22"/>
        <v>42.4</v>
      </c>
      <c r="J52">
        <f t="shared" si="22"/>
        <v>21.5</v>
      </c>
      <c r="K52">
        <f t="shared" si="22"/>
        <v>24.1</v>
      </c>
      <c r="L52">
        <f t="shared" si="22"/>
        <v>6.7</v>
      </c>
      <c r="M52">
        <f t="shared" si="22"/>
        <v>94.7</v>
      </c>
      <c r="N52" s="10">
        <f t="shared" si="22"/>
        <v>283.7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FEBRUARY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15" t="s">
        <v>47</v>
      </c>
      <c r="D9">
        <v>51</v>
      </c>
      <c r="E9">
        <v>11</v>
      </c>
      <c r="F9">
        <v>2</v>
      </c>
      <c r="G9">
        <v>7</v>
      </c>
      <c r="H9">
        <v>0</v>
      </c>
      <c r="I9">
        <v>1</v>
      </c>
      <c r="J9">
        <v>0</v>
      </c>
      <c r="K9">
        <v>0</v>
      </c>
      <c r="L9">
        <v>2</v>
      </c>
      <c r="M9" s="22">
        <f>SUM(I9:L9)</f>
        <v>3</v>
      </c>
      <c r="N9" s="2">
        <f>SUM(D9:L9)</f>
        <v>74</v>
      </c>
    </row>
    <row r="10" spans="1:14" x14ac:dyDescent="0.25">
      <c r="A10" s="5" t="s">
        <v>16</v>
      </c>
      <c r="B10" s="5"/>
      <c r="D10" s="9">
        <f>SUM(D8:D9)</f>
        <v>51</v>
      </c>
      <c r="E10" s="9">
        <f t="shared" ref="E10:L10" si="0">SUM(E8:E9)</f>
        <v>11</v>
      </c>
      <c r="F10" s="9">
        <f t="shared" si="0"/>
        <v>2</v>
      </c>
      <c r="G10" s="9">
        <f t="shared" si="0"/>
        <v>7</v>
      </c>
      <c r="H10" s="9">
        <f t="shared" si="0"/>
        <v>0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2</v>
      </c>
      <c r="M10" s="9">
        <f>SUM(M8:M9)</f>
        <v>3</v>
      </c>
      <c r="N10" s="9">
        <f>SUM(N8:N9)</f>
        <v>74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183</v>
      </c>
      <c r="J15">
        <v>67</v>
      </c>
      <c r="K15">
        <v>25</v>
      </c>
      <c r="L15">
        <v>13</v>
      </c>
      <c r="M15" s="2">
        <f t="shared" ref="M15" si="2">SUM(I15:L15)</f>
        <v>288</v>
      </c>
      <c r="N15" s="2">
        <f t="shared" ref="N15" si="3">SUM(D15:L15)</f>
        <v>288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183</v>
      </c>
      <c r="J16" s="9">
        <f t="shared" si="4"/>
        <v>67</v>
      </c>
      <c r="K16" s="9">
        <f t="shared" si="4"/>
        <v>25</v>
      </c>
      <c r="L16" s="9">
        <f t="shared" si="4"/>
        <v>13</v>
      </c>
      <c r="M16" s="9">
        <f t="shared" si="4"/>
        <v>288</v>
      </c>
      <c r="N16" s="9">
        <f t="shared" si="4"/>
        <v>288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49</v>
      </c>
      <c r="E18">
        <v>47</v>
      </c>
      <c r="F18">
        <v>15</v>
      </c>
      <c r="G18">
        <v>34</v>
      </c>
      <c r="H18">
        <v>143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288</v>
      </c>
    </row>
    <row r="19" spans="1:14" x14ac:dyDescent="0.25">
      <c r="A19" s="7" t="s">
        <v>32</v>
      </c>
      <c r="B19" s="14">
        <v>11</v>
      </c>
      <c r="D19">
        <v>68</v>
      </c>
      <c r="E19">
        <v>52</v>
      </c>
      <c r="F19">
        <v>18</v>
      </c>
      <c r="G19">
        <v>33</v>
      </c>
      <c r="H19">
        <v>161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332</v>
      </c>
    </row>
    <row r="20" spans="1:14" x14ac:dyDescent="0.25">
      <c r="A20" s="7" t="s">
        <v>42</v>
      </c>
      <c r="B20" s="14">
        <v>2</v>
      </c>
      <c r="D20">
        <v>52</v>
      </c>
      <c r="E20">
        <v>43</v>
      </c>
      <c r="F20">
        <v>23</v>
      </c>
      <c r="G20">
        <v>36</v>
      </c>
      <c r="H20">
        <v>66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220</v>
      </c>
    </row>
    <row r="21" spans="1:14" x14ac:dyDescent="0.25">
      <c r="A21" s="4" t="s">
        <v>45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78</v>
      </c>
      <c r="K21">
        <v>55</v>
      </c>
      <c r="L21">
        <v>29</v>
      </c>
      <c r="M21" s="2">
        <f t="shared" si="5"/>
        <v>393</v>
      </c>
      <c r="N21" s="2">
        <f t="shared" si="6"/>
        <v>393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208</v>
      </c>
      <c r="J22">
        <v>74</v>
      </c>
      <c r="K22">
        <v>34</v>
      </c>
      <c r="L22">
        <v>24</v>
      </c>
      <c r="M22" s="2">
        <f>SUM(I22:L22)</f>
        <v>340</v>
      </c>
      <c r="N22" s="2">
        <f>SUM(D22:L22)</f>
        <v>340</v>
      </c>
    </row>
    <row r="23" spans="1:14" x14ac:dyDescent="0.25">
      <c r="A23" s="4" t="s">
        <v>37</v>
      </c>
      <c r="B23" s="14">
        <v>5</v>
      </c>
      <c r="D23">
        <v>55</v>
      </c>
      <c r="E23">
        <v>37</v>
      </c>
      <c r="F23">
        <v>18</v>
      </c>
      <c r="G23">
        <v>33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307</v>
      </c>
    </row>
    <row r="24" spans="1:14" x14ac:dyDescent="0.25">
      <c r="A24" s="4" t="s">
        <v>30</v>
      </c>
      <c r="B24" s="14">
        <v>6</v>
      </c>
      <c r="D24">
        <v>63</v>
      </c>
      <c r="E24">
        <v>49</v>
      </c>
      <c r="F24">
        <v>23</v>
      </c>
      <c r="G24">
        <v>46</v>
      </c>
      <c r="H24">
        <v>152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333</v>
      </c>
    </row>
    <row r="25" spans="1:14" x14ac:dyDescent="0.25">
      <c r="A25" s="4" t="s">
        <v>46</v>
      </c>
      <c r="B25" s="14">
        <v>7</v>
      </c>
      <c r="D25">
        <v>62</v>
      </c>
      <c r="E25">
        <v>39</v>
      </c>
      <c r="F25">
        <v>24</v>
      </c>
      <c r="G25">
        <v>35</v>
      </c>
      <c r="H25">
        <v>87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247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349</v>
      </c>
      <c r="E28" s="9">
        <f t="shared" si="7"/>
        <v>267</v>
      </c>
      <c r="F28" s="9">
        <f t="shared" si="7"/>
        <v>121</v>
      </c>
      <c r="G28" s="9">
        <f t="shared" si="7"/>
        <v>217</v>
      </c>
      <c r="H28" s="9">
        <f t="shared" si="7"/>
        <v>773</v>
      </c>
      <c r="I28" s="9">
        <f t="shared" si="7"/>
        <v>439</v>
      </c>
      <c r="J28" s="9">
        <f t="shared" si="7"/>
        <v>152</v>
      </c>
      <c r="K28" s="9">
        <f t="shared" si="7"/>
        <v>89</v>
      </c>
      <c r="L28" s="9">
        <f t="shared" si="7"/>
        <v>53</v>
      </c>
      <c r="M28" s="9">
        <f t="shared" si="7"/>
        <v>733</v>
      </c>
      <c r="N28" s="9">
        <f t="shared" si="7"/>
        <v>2460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400</v>
      </c>
      <c r="E30" s="9">
        <f t="shared" si="8"/>
        <v>278</v>
      </c>
      <c r="F30" s="9">
        <f t="shared" si="8"/>
        <v>123</v>
      </c>
      <c r="G30" s="9">
        <f t="shared" si="8"/>
        <v>224</v>
      </c>
      <c r="H30" s="9">
        <f t="shared" si="8"/>
        <v>773</v>
      </c>
      <c r="I30" s="9">
        <f t="shared" si="8"/>
        <v>623</v>
      </c>
      <c r="J30" s="9">
        <f t="shared" si="8"/>
        <v>219</v>
      </c>
      <c r="K30" s="9">
        <f t="shared" si="8"/>
        <v>114</v>
      </c>
      <c r="L30" s="9">
        <f t="shared" si="8"/>
        <v>68</v>
      </c>
      <c r="M30" s="9">
        <f t="shared" si="8"/>
        <v>1024</v>
      </c>
      <c r="N30" s="9">
        <f>SUM(D30:L30)</f>
        <v>2822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183</v>
      </c>
      <c r="J36" s="2">
        <f t="shared" si="12"/>
        <v>67</v>
      </c>
      <c r="K36" s="2">
        <f t="shared" si="12"/>
        <v>25</v>
      </c>
      <c r="L36" s="2">
        <f t="shared" si="12"/>
        <v>13</v>
      </c>
      <c r="M36" s="2">
        <f t="shared" si="12"/>
        <v>288</v>
      </c>
      <c r="N36" s="2">
        <f t="shared" si="12"/>
        <v>288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0.29373996789727125</v>
      </c>
      <c r="J37" s="13">
        <f t="shared" si="13"/>
        <v>0.30593607305936071</v>
      </c>
      <c r="K37" s="13">
        <f t="shared" si="13"/>
        <v>0.21929824561403508</v>
      </c>
      <c r="L37" s="13">
        <f t="shared" si="13"/>
        <v>0.19117647058823528</v>
      </c>
      <c r="M37" s="13">
        <f t="shared" si="13"/>
        <v>0.28125</v>
      </c>
      <c r="N37" s="13">
        <f t="shared" si="13"/>
        <v>0.10205527994330262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34.9</v>
      </c>
      <c r="E40" s="2">
        <f t="shared" si="15"/>
        <v>26.7</v>
      </c>
      <c r="F40" s="2">
        <f t="shared" si="15"/>
        <v>12.1</v>
      </c>
      <c r="G40" s="2">
        <f t="shared" si="15"/>
        <v>21.7</v>
      </c>
      <c r="H40" s="2">
        <f t="shared" si="15"/>
        <v>77.3</v>
      </c>
      <c r="I40" s="2">
        <f t="shared" si="15"/>
        <v>43.9</v>
      </c>
      <c r="J40" s="2">
        <f t="shared" si="15"/>
        <v>15.2</v>
      </c>
      <c r="K40" s="2">
        <f t="shared" si="15"/>
        <v>8.9</v>
      </c>
      <c r="L40" s="2">
        <f t="shared" si="15"/>
        <v>5.3</v>
      </c>
      <c r="M40" s="2">
        <f t="shared" si="15"/>
        <v>73.3</v>
      </c>
      <c r="N40" s="2">
        <f t="shared" si="15"/>
        <v>246</v>
      </c>
    </row>
    <row r="41" spans="1:14" x14ac:dyDescent="0.25">
      <c r="A41" s="8" t="s">
        <v>24</v>
      </c>
      <c r="B41" s="8"/>
      <c r="D41" s="13">
        <f>IF(D30&gt;0,D28/D30,0)</f>
        <v>0.87250000000000005</v>
      </c>
      <c r="E41" s="13">
        <f t="shared" ref="E41:N41" si="16">IF(E30&gt;0,E28/E30,0)</f>
        <v>0.96043165467625902</v>
      </c>
      <c r="F41" s="13">
        <f t="shared" si="16"/>
        <v>0.98373983739837401</v>
      </c>
      <c r="G41" s="13">
        <f t="shared" si="16"/>
        <v>0.96875</v>
      </c>
      <c r="H41" s="13">
        <f t="shared" si="16"/>
        <v>1</v>
      </c>
      <c r="I41" s="13">
        <f t="shared" si="16"/>
        <v>0.7046548956661316</v>
      </c>
      <c r="J41" s="13">
        <f t="shared" si="16"/>
        <v>0.69406392694063923</v>
      </c>
      <c r="K41" s="13">
        <f t="shared" si="16"/>
        <v>0.7807017543859649</v>
      </c>
      <c r="L41" s="13">
        <f t="shared" si="16"/>
        <v>0.77941176470588236</v>
      </c>
      <c r="M41" s="13">
        <f t="shared" si="16"/>
        <v>0.7158203125</v>
      </c>
      <c r="N41" s="13">
        <f t="shared" si="16"/>
        <v>0.87172218284904324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30.76923076923077</v>
      </c>
      <c r="E44" s="11">
        <f t="shared" si="18"/>
        <v>21.384615384615383</v>
      </c>
      <c r="F44" s="11">
        <f t="shared" si="18"/>
        <v>9.4615384615384617</v>
      </c>
      <c r="G44" s="11">
        <f t="shared" si="18"/>
        <v>17.23076923076923</v>
      </c>
      <c r="H44" s="11">
        <f t="shared" si="18"/>
        <v>59.46153846153846</v>
      </c>
      <c r="I44" s="11">
        <f t="shared" si="18"/>
        <v>47.92307692307692</v>
      </c>
      <c r="J44" s="11">
        <f t="shared" si="18"/>
        <v>16.846153846153847</v>
      </c>
      <c r="K44" s="11">
        <f t="shared" si="18"/>
        <v>8.7692307692307701</v>
      </c>
      <c r="L44" s="11">
        <f t="shared" si="18"/>
        <v>5.2307692307692308</v>
      </c>
      <c r="M44" s="11">
        <f t="shared" si="18"/>
        <v>78.769230769230774</v>
      </c>
      <c r="N44" s="11">
        <f t="shared" si="18"/>
        <v>217.07692307692307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183</v>
      </c>
      <c r="J51">
        <f t="shared" si="20"/>
        <v>67</v>
      </c>
      <c r="K51">
        <f t="shared" si="20"/>
        <v>25</v>
      </c>
      <c r="L51">
        <f t="shared" si="20"/>
        <v>13</v>
      </c>
      <c r="M51">
        <f t="shared" si="20"/>
        <v>288</v>
      </c>
      <c r="N51" s="10">
        <f t="shared" si="20"/>
        <v>288</v>
      </c>
    </row>
    <row r="52" spans="1:14" x14ac:dyDescent="0.25">
      <c r="D52">
        <f>D40</f>
        <v>34.9</v>
      </c>
      <c r="E52">
        <f t="shared" ref="E52:N52" si="21">E40</f>
        <v>26.7</v>
      </c>
      <c r="F52">
        <f t="shared" si="21"/>
        <v>12.1</v>
      </c>
      <c r="G52">
        <f t="shared" si="21"/>
        <v>21.7</v>
      </c>
      <c r="H52">
        <f t="shared" si="21"/>
        <v>77.3</v>
      </c>
      <c r="I52">
        <f t="shared" si="21"/>
        <v>43.9</v>
      </c>
      <c r="J52">
        <f t="shared" si="21"/>
        <v>15.2</v>
      </c>
      <c r="K52">
        <f t="shared" si="21"/>
        <v>8.9</v>
      </c>
      <c r="L52">
        <f t="shared" si="21"/>
        <v>5.3</v>
      </c>
      <c r="M52">
        <f t="shared" si="21"/>
        <v>73.3</v>
      </c>
      <c r="N52" s="10">
        <f t="shared" si="21"/>
        <v>246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MARCH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26</v>
      </c>
      <c r="E9">
        <v>6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36</v>
      </c>
    </row>
    <row r="10" spans="1:14" x14ac:dyDescent="0.25">
      <c r="A10" s="5" t="s">
        <v>16</v>
      </c>
      <c r="B10" s="5"/>
      <c r="D10" s="9">
        <f>SUM(D8:D9)</f>
        <v>26</v>
      </c>
      <c r="E10" s="9">
        <f t="shared" ref="E10:L10" si="0">SUM(E8:E9)</f>
        <v>6</v>
      </c>
      <c r="F10" s="9">
        <f t="shared" si="0"/>
        <v>0</v>
      </c>
      <c r="G10" s="9">
        <f t="shared" si="0"/>
        <v>4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233</v>
      </c>
      <c r="J15">
        <v>98</v>
      </c>
      <c r="K15">
        <v>61</v>
      </c>
      <c r="L15">
        <v>11</v>
      </c>
      <c r="M15" s="2">
        <f t="shared" ref="M15" si="2">SUM(I15:L15)</f>
        <v>403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>SUM(D15:D15)</f>
        <v>0</v>
      </c>
      <c r="E16" s="9">
        <f>SUM(E15:E15)</f>
        <v>0</v>
      </c>
      <c r="F16" s="9">
        <f>SUM(F15:F15)</f>
        <v>0</v>
      </c>
      <c r="G16" s="9">
        <f>SUM(G15:G15)</f>
        <v>0</v>
      </c>
      <c r="H16" s="9">
        <f>SUM(H15:H15)</f>
        <v>0</v>
      </c>
      <c r="I16" s="9">
        <f>SUM(I15:I15)</f>
        <v>233</v>
      </c>
      <c r="J16" s="9">
        <f>SUM(J15:J15)</f>
        <v>98</v>
      </c>
      <c r="K16" s="9">
        <f>SUM(K15:K15)</f>
        <v>61</v>
      </c>
      <c r="L16" s="9">
        <f>SUM(L15:L15)</f>
        <v>11</v>
      </c>
      <c r="M16" s="9">
        <f>SUM(M15:M15)</f>
        <v>403</v>
      </c>
      <c r="N16" s="9">
        <f>SUM(N15:N15)</f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83</v>
      </c>
      <c r="E18">
        <v>70</v>
      </c>
      <c r="F18">
        <v>25</v>
      </c>
      <c r="G18">
        <v>60</v>
      </c>
      <c r="H18">
        <v>167</v>
      </c>
      <c r="I18">
        <v>0</v>
      </c>
      <c r="J18">
        <v>0</v>
      </c>
      <c r="K18">
        <v>0</v>
      </c>
      <c r="L18">
        <v>0</v>
      </c>
      <c r="M18" s="2">
        <f t="shared" ref="M18:M27" si="4">SUM(I18:L18)</f>
        <v>0</v>
      </c>
      <c r="N18" s="2">
        <f t="shared" ref="N18:N27" si="5">SUM(D18:L18)</f>
        <v>405</v>
      </c>
    </row>
    <row r="19" spans="1:14" x14ac:dyDescent="0.25">
      <c r="A19" s="7" t="s">
        <v>48</v>
      </c>
      <c r="B19" s="14">
        <v>11</v>
      </c>
      <c r="D19">
        <v>74</v>
      </c>
      <c r="E19">
        <v>70</v>
      </c>
      <c r="F19">
        <v>38</v>
      </c>
      <c r="G19">
        <v>51</v>
      </c>
      <c r="H19">
        <v>135</v>
      </c>
      <c r="I19">
        <v>0</v>
      </c>
      <c r="J19">
        <v>0</v>
      </c>
      <c r="K19">
        <v>0</v>
      </c>
      <c r="L19">
        <v>0</v>
      </c>
      <c r="M19" s="2">
        <f t="shared" si="4"/>
        <v>0</v>
      </c>
      <c r="N19" s="2">
        <f t="shared" si="5"/>
        <v>368</v>
      </c>
    </row>
    <row r="20" spans="1:14" x14ac:dyDescent="0.25">
      <c r="A20" s="7" t="s">
        <v>42</v>
      </c>
      <c r="B20" s="14">
        <v>2</v>
      </c>
      <c r="D20">
        <v>76</v>
      </c>
      <c r="E20">
        <v>48</v>
      </c>
      <c r="F20">
        <v>22</v>
      </c>
      <c r="G20">
        <v>36</v>
      </c>
      <c r="H20">
        <v>70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252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267</v>
      </c>
      <c r="J21">
        <v>94</v>
      </c>
      <c r="K21">
        <v>80</v>
      </c>
      <c r="L21">
        <v>34</v>
      </c>
      <c r="M21" s="2">
        <f t="shared" si="4"/>
        <v>475</v>
      </c>
      <c r="N21" s="2">
        <f t="shared" si="5"/>
        <v>475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262</v>
      </c>
      <c r="J22">
        <v>74</v>
      </c>
      <c r="K22">
        <v>53</v>
      </c>
      <c r="L22">
        <v>27</v>
      </c>
      <c r="M22" s="2">
        <f>SUM(I22:L22)</f>
        <v>416</v>
      </c>
      <c r="N22" s="2">
        <f>SUM(D22:L22)</f>
        <v>416</v>
      </c>
    </row>
    <row r="23" spans="1:14" x14ac:dyDescent="0.25">
      <c r="A23" s="4" t="s">
        <v>37</v>
      </c>
      <c r="B23" s="14">
        <v>5</v>
      </c>
      <c r="D23">
        <v>71</v>
      </c>
      <c r="E23">
        <v>53</v>
      </c>
      <c r="F23">
        <v>27</v>
      </c>
      <c r="G23">
        <v>52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5"/>
        <v>367</v>
      </c>
    </row>
    <row r="24" spans="1:14" x14ac:dyDescent="0.25">
      <c r="A24" s="4" t="s">
        <v>30</v>
      </c>
      <c r="B24" s="14">
        <v>6</v>
      </c>
      <c r="D24">
        <v>79</v>
      </c>
      <c r="E24">
        <v>61</v>
      </c>
      <c r="F24">
        <v>27</v>
      </c>
      <c r="G24">
        <v>51</v>
      </c>
      <c r="H24">
        <v>197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>SUM(D24:L24)</f>
        <v>415</v>
      </c>
    </row>
    <row r="25" spans="1:14" x14ac:dyDescent="0.25">
      <c r="A25" s="4" t="s">
        <v>46</v>
      </c>
      <c r="B25" s="14">
        <v>7</v>
      </c>
      <c r="D25">
        <v>81</v>
      </c>
      <c r="E25">
        <v>45</v>
      </c>
      <c r="F25">
        <v>20</v>
      </c>
      <c r="G25">
        <v>41</v>
      </c>
      <c r="H25">
        <v>49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236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4"/>
        <v>0</v>
      </c>
      <c r="N26" s="2">
        <f t="shared" si="5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4"/>
        <v>0</v>
      </c>
      <c r="N27" s="2">
        <f t="shared" si="5"/>
        <v>0</v>
      </c>
    </row>
    <row r="28" spans="1:14" x14ac:dyDescent="0.25">
      <c r="A28" s="5" t="s">
        <v>21</v>
      </c>
      <c r="B28" s="5"/>
      <c r="D28" s="9">
        <f t="shared" ref="D28:N28" si="6">SUM(D18:D27)</f>
        <v>464</v>
      </c>
      <c r="E28" s="9">
        <f t="shared" si="6"/>
        <v>347</v>
      </c>
      <c r="F28" s="9">
        <f t="shared" si="6"/>
        <v>159</v>
      </c>
      <c r="G28" s="9">
        <f t="shared" si="6"/>
        <v>291</v>
      </c>
      <c r="H28" s="9">
        <f t="shared" si="6"/>
        <v>782</v>
      </c>
      <c r="I28" s="9">
        <f t="shared" si="6"/>
        <v>529</v>
      </c>
      <c r="J28" s="9">
        <f t="shared" si="6"/>
        <v>168</v>
      </c>
      <c r="K28" s="9">
        <f t="shared" si="6"/>
        <v>133</v>
      </c>
      <c r="L28" s="9">
        <f t="shared" si="6"/>
        <v>61</v>
      </c>
      <c r="M28" s="9">
        <f t="shared" si="6"/>
        <v>891</v>
      </c>
      <c r="N28" s="9">
        <f t="shared" si="6"/>
        <v>2934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>SUM(D10+D13+D16+D28)</f>
        <v>490</v>
      </c>
      <c r="E30" s="9">
        <f>SUM(E10+E13+E16+E28)</f>
        <v>353</v>
      </c>
      <c r="F30" s="9">
        <f>SUM(F10+F13+F16+F28)</f>
        <v>159</v>
      </c>
      <c r="G30" s="9">
        <f>SUM(G10+G13+G16+G28)</f>
        <v>295</v>
      </c>
      <c r="H30" s="9">
        <f>SUM(H10+H13+H16+H28)</f>
        <v>784</v>
      </c>
      <c r="I30" s="9">
        <f>SUM(I10+I13+I16+I28)</f>
        <v>762</v>
      </c>
      <c r="J30" s="9">
        <f>SUM(J10+J13+J16+J28)</f>
        <v>266</v>
      </c>
      <c r="K30" s="9">
        <f>SUM(K10+K13+K16+K28)</f>
        <v>194</v>
      </c>
      <c r="L30" s="9">
        <f>SUM(L10+L13+L16+L28)</f>
        <v>72</v>
      </c>
      <c r="M30" s="9">
        <f>SUM(M10+M13+M16+M28)</f>
        <v>1294</v>
      </c>
      <c r="N30" s="9">
        <f>SUM(D30:L30)</f>
        <v>3375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>IF(D13&gt;0,AVERAGE(D12:D12),0)</f>
        <v>0</v>
      </c>
      <c r="E32" s="2">
        <f>IF(E13&gt;0,AVERAGE(E12:E12),0)</f>
        <v>0</v>
      </c>
      <c r="F32" s="2">
        <f>IF(F13&gt;0,AVERAGE(F12:F12),0)</f>
        <v>0</v>
      </c>
      <c r="G32" s="2">
        <f>IF(G13&gt;0,AVERAGE(G12:G12),0)</f>
        <v>0</v>
      </c>
      <c r="H32" s="2">
        <f>IF(H13&gt;0,AVERAGE(H12:H12),0)</f>
        <v>0</v>
      </c>
      <c r="I32" s="2">
        <f>IF(I13&gt;0,AVERAGE(I12:I12),0)</f>
        <v>0</v>
      </c>
      <c r="J32" s="2">
        <f>IF(J13&gt;0,AVERAGE(J12:J12),0)</f>
        <v>0</v>
      </c>
      <c r="K32" s="2">
        <f>IF(K13&gt;0,AVERAGE(K12:K12),0)</f>
        <v>0</v>
      </c>
      <c r="L32" s="2">
        <f>IF(L13&gt;0,AVERAGE(L12:L12),0)</f>
        <v>0</v>
      </c>
      <c r="M32" s="2">
        <f>IF(M13&gt;0,AVERAGE(M12:M12),0)</f>
        <v>0</v>
      </c>
      <c r="N32" s="11">
        <f>IF(N13&gt;0,AVERAGE(N12:N12),0)</f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f>IF(OR(I13&gt;0,I30&gt;0),I13/I30,0)</f>
        <v>0</v>
      </c>
      <c r="J33" s="13">
        <f>IF(OR(J13&gt;0,J30&gt;0),J13/J30,0)</f>
        <v>0</v>
      </c>
      <c r="K33" s="13">
        <f>IF(OR(K13&gt;0,K30&gt;0),K13/K30,0)</f>
        <v>0</v>
      </c>
      <c r="L33" s="13">
        <f>IF(OR(L13&gt;0,L30&gt;0),L13/L30,0)</f>
        <v>0</v>
      </c>
      <c r="M33" s="13">
        <f>IF(OR(M13&gt;0,M30&gt;0),M13/M30,0)</f>
        <v>0</v>
      </c>
      <c r="N33" s="13">
        <f>IF(OR(N13&gt;0,N30&gt;0),N13/N30,0)</f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7">RANK(E32,E$50:E$52)</f>
        <v>3</v>
      </c>
      <c r="F34" s="2">
        <f t="shared" si="7"/>
        <v>2</v>
      </c>
      <c r="G34" s="2">
        <f t="shared" si="7"/>
        <v>3</v>
      </c>
      <c r="H34" s="2">
        <f t="shared" si="7"/>
        <v>2</v>
      </c>
      <c r="I34" s="2">
        <f t="shared" si="7"/>
        <v>3</v>
      </c>
      <c r="J34" s="2">
        <f t="shared" si="7"/>
        <v>3</v>
      </c>
      <c r="K34" s="2">
        <f t="shared" si="7"/>
        <v>3</v>
      </c>
      <c r="L34" s="2">
        <f t="shared" si="7"/>
        <v>3</v>
      </c>
      <c r="M34" s="2">
        <f t="shared" si="7"/>
        <v>3</v>
      </c>
      <c r="N34" s="2">
        <f t="shared" si="7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>IF(F16&gt;0,AVERAGE(F15:F15),0)</f>
        <v>0</v>
      </c>
      <c r="G36" s="2">
        <v>9</v>
      </c>
      <c r="H36" s="2">
        <f>IF(H16&gt;0,AVERAGE(H15:H15),0)</f>
        <v>0</v>
      </c>
      <c r="I36" s="2">
        <v>88</v>
      </c>
      <c r="J36" s="2">
        <f>IF(J16&gt;0,AVERAGE(J15:J15),0)</f>
        <v>98</v>
      </c>
      <c r="K36" s="2">
        <v>25</v>
      </c>
      <c r="L36" s="2">
        <f>IF(L16&gt;0,AVERAGE(L15:L15),0)</f>
        <v>11</v>
      </c>
      <c r="M36" s="2">
        <f>IF(M16&gt;0,AVERAGE(M15:M15),0)</f>
        <v>403</v>
      </c>
      <c r="N36" s="2">
        <f>IF(N16&gt;0,AVERAGE(N15:N15),0)</f>
        <v>403</v>
      </c>
    </row>
    <row r="37" spans="1:14" x14ac:dyDescent="0.25">
      <c r="A37" s="8" t="s">
        <v>24</v>
      </c>
      <c r="B37" s="8"/>
      <c r="D37" s="13">
        <f t="shared" ref="D37:N37" si="8">IF(D30&gt;0,D16/D30,0)</f>
        <v>0</v>
      </c>
      <c r="E37" s="13">
        <f t="shared" si="8"/>
        <v>0</v>
      </c>
      <c r="F37" s="13">
        <f t="shared" si="8"/>
        <v>0</v>
      </c>
      <c r="G37" s="13">
        <f t="shared" si="8"/>
        <v>0</v>
      </c>
      <c r="H37" s="13">
        <f t="shared" si="8"/>
        <v>0</v>
      </c>
      <c r="I37" s="13">
        <f t="shared" si="8"/>
        <v>0.30577427821522307</v>
      </c>
      <c r="J37" s="13">
        <f t="shared" si="8"/>
        <v>0.36842105263157893</v>
      </c>
      <c r="K37" s="13">
        <f t="shared" si="8"/>
        <v>0.31443298969072164</v>
      </c>
      <c r="L37" s="13">
        <f t="shared" si="8"/>
        <v>0.15277777777777779</v>
      </c>
      <c r="M37" s="13">
        <f t="shared" si="8"/>
        <v>0.31143740340030912</v>
      </c>
      <c r="N37" s="13">
        <f t="shared" si="8"/>
        <v>0.11940740740740741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9">RANK(E36,E$50:E$52)</f>
        <v>2</v>
      </c>
      <c r="F38" s="2">
        <f t="shared" si="9"/>
        <v>2</v>
      </c>
      <c r="G38" s="2">
        <f t="shared" si="9"/>
        <v>2</v>
      </c>
      <c r="H38" s="2">
        <f t="shared" si="9"/>
        <v>2</v>
      </c>
      <c r="I38" s="2">
        <f t="shared" si="9"/>
        <v>1</v>
      </c>
      <c r="J38" s="2">
        <f t="shared" si="9"/>
        <v>1</v>
      </c>
      <c r="K38" s="2">
        <f t="shared" si="9"/>
        <v>1</v>
      </c>
      <c r="L38" s="2">
        <f t="shared" si="9"/>
        <v>1</v>
      </c>
      <c r="M38" s="2">
        <f t="shared" si="9"/>
        <v>1</v>
      </c>
      <c r="N38" s="2">
        <f t="shared" si="9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0">IF(J28&gt;0,AVERAGE(J18:J27),0)</f>
        <v>16.8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0.94693877551020411</v>
      </c>
      <c r="E41" s="13">
        <f t="shared" ref="E41:N41" si="11">IF(E30&gt;0,E28/E30,0)</f>
        <v>0.98300283286118983</v>
      </c>
      <c r="F41" s="13">
        <f t="shared" si="11"/>
        <v>1</v>
      </c>
      <c r="G41" s="13">
        <f t="shared" si="11"/>
        <v>0.98644067796610169</v>
      </c>
      <c r="H41" s="13">
        <f t="shared" si="11"/>
        <v>0.99744897959183676</v>
      </c>
      <c r="I41" s="13">
        <f t="shared" si="11"/>
        <v>0.69422572178477693</v>
      </c>
      <c r="J41" s="13">
        <f t="shared" si="11"/>
        <v>0.63157894736842102</v>
      </c>
      <c r="K41" s="13">
        <f t="shared" si="11"/>
        <v>0.68556701030927836</v>
      </c>
      <c r="L41" s="13">
        <f t="shared" si="11"/>
        <v>0.84722222222222221</v>
      </c>
      <c r="M41" s="13">
        <f t="shared" si="11"/>
        <v>0.68856259659969088</v>
      </c>
      <c r="N41" s="13">
        <f t="shared" si="11"/>
        <v>0.86933333333333329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2">RANK(E40,E$50:E$52)</f>
        <v>1</v>
      </c>
      <c r="F42" s="2">
        <f t="shared" si="12"/>
        <v>1</v>
      </c>
      <c r="G42" s="2">
        <f t="shared" si="12"/>
        <v>1</v>
      </c>
      <c r="H42" s="2">
        <f t="shared" si="12"/>
        <v>1</v>
      </c>
      <c r="I42" s="2">
        <f t="shared" si="12"/>
        <v>2</v>
      </c>
      <c r="J42" s="2">
        <f t="shared" si="12"/>
        <v>2</v>
      </c>
      <c r="K42" s="2">
        <f t="shared" si="12"/>
        <v>2</v>
      </c>
      <c r="L42" s="2">
        <f t="shared" si="12"/>
        <v>2</v>
      </c>
      <c r="M42" s="2">
        <f t="shared" si="12"/>
        <v>2</v>
      </c>
      <c r="N42" s="2">
        <f t="shared" si="12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>E30/COUNTA($B$8:$B$27)</f>
        <v>29.416666666666668</v>
      </c>
      <c r="F44" s="11">
        <v>14</v>
      </c>
      <c r="G44" s="11">
        <f>G30/COUNTA($B$8:$B$27)</f>
        <v>24.583333333333332</v>
      </c>
      <c r="H44" s="11">
        <v>49</v>
      </c>
      <c r="I44" s="11">
        <v>46</v>
      </c>
      <c r="J44" s="11">
        <v>20</v>
      </c>
      <c r="K44" s="11">
        <f>K30/COUNTA($B$8:$B$27)</f>
        <v>16.166666666666668</v>
      </c>
      <c r="L44" s="11">
        <f>L30/COUNTA($B$8:$B$27)</f>
        <v>6</v>
      </c>
      <c r="M44" s="11">
        <v>86</v>
      </c>
      <c r="N44" s="11">
        <f>N30/COUNTA($B$8:$B$27)</f>
        <v>281.25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3">E32</f>
        <v>0</v>
      </c>
      <c r="F50">
        <f t="shared" si="13"/>
        <v>0</v>
      </c>
      <c r="G50">
        <f t="shared" si="13"/>
        <v>0</v>
      </c>
      <c r="H50">
        <f t="shared" si="13"/>
        <v>0</v>
      </c>
      <c r="I50">
        <f t="shared" si="13"/>
        <v>0</v>
      </c>
      <c r="J50">
        <f t="shared" si="13"/>
        <v>0</v>
      </c>
      <c r="K50">
        <f t="shared" si="13"/>
        <v>0</v>
      </c>
      <c r="L50">
        <f t="shared" si="13"/>
        <v>0</v>
      </c>
      <c r="M50">
        <f t="shared" si="13"/>
        <v>0</v>
      </c>
      <c r="N50" s="10">
        <f t="shared" si="13"/>
        <v>0</v>
      </c>
    </row>
    <row r="51" spans="1:14" x14ac:dyDescent="0.25">
      <c r="D51">
        <f>D36</f>
        <v>16</v>
      </c>
      <c r="E51">
        <f t="shared" ref="E51:N51" si="14">E36</f>
        <v>7</v>
      </c>
      <c r="F51">
        <f t="shared" si="14"/>
        <v>0</v>
      </c>
      <c r="G51">
        <f t="shared" si="14"/>
        <v>9</v>
      </c>
      <c r="H51">
        <f t="shared" si="14"/>
        <v>0</v>
      </c>
      <c r="I51">
        <f t="shared" si="14"/>
        <v>88</v>
      </c>
      <c r="J51">
        <f t="shared" si="14"/>
        <v>98</v>
      </c>
      <c r="K51">
        <f t="shared" si="14"/>
        <v>25</v>
      </c>
      <c r="L51">
        <f t="shared" si="14"/>
        <v>11</v>
      </c>
      <c r="M51">
        <f t="shared" si="14"/>
        <v>403</v>
      </c>
      <c r="N51" s="10">
        <f t="shared" si="14"/>
        <v>403</v>
      </c>
    </row>
    <row r="52" spans="1:14" x14ac:dyDescent="0.25">
      <c r="D52">
        <f>D40</f>
        <v>48</v>
      </c>
      <c r="E52">
        <f t="shared" ref="E52:N52" si="15">E40</f>
        <v>34</v>
      </c>
      <c r="F52">
        <f t="shared" si="15"/>
        <v>20</v>
      </c>
      <c r="G52">
        <f t="shared" si="15"/>
        <v>30</v>
      </c>
      <c r="H52">
        <f t="shared" si="15"/>
        <v>67</v>
      </c>
      <c r="I52">
        <f t="shared" si="15"/>
        <v>20</v>
      </c>
      <c r="J52">
        <f t="shared" si="15"/>
        <v>16.8</v>
      </c>
      <c r="K52">
        <f t="shared" si="15"/>
        <v>6</v>
      </c>
      <c r="L52">
        <f t="shared" si="15"/>
        <v>5</v>
      </c>
      <c r="M52">
        <f t="shared" si="15"/>
        <v>41</v>
      </c>
      <c r="N52" s="10">
        <f t="shared" si="15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APRIL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/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MAY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/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"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JUNE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30">
        <f>SUM(D8:D9)</f>
        <v>0</v>
      </c>
      <c r="E10" s="30">
        <f t="shared" ref="E10:L10" si="0">SUM(E8:E9)</f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/>
      <c r="B12" s="14"/>
      <c r="D12" s="29"/>
      <c r="E12" s="29"/>
      <c r="F12" s="29"/>
      <c r="G12" s="29"/>
      <c r="H12" s="29"/>
      <c r="I12" s="29"/>
      <c r="J12" s="29"/>
      <c r="K12" s="29"/>
      <c r="L12" s="29"/>
      <c r="M12" s="2"/>
      <c r="N12" s="2"/>
    </row>
    <row r="13" spans="1:14" x14ac:dyDescent="0.25">
      <c r="A13" s="5" t="s">
        <v>18</v>
      </c>
      <c r="B13" s="6"/>
      <c r="D13" s="30">
        <f t="shared" ref="D13:N13" si="1">SUM(D12:D12)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30">
        <f>SUM(D15:D16)</f>
        <v>0</v>
      </c>
      <c r="E17" s="30">
        <f t="shared" ref="E17:N17" si="4">SUM(E15:E16)</f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30">
        <f t="shared" ref="D28:N28" si="7">SUM(D19:D27)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A30" s="18" t="s">
        <v>22</v>
      </c>
      <c r="D30" s="30">
        <f t="shared" ref="D30:M30" si="8">SUM(D10+D13+D17+D28)</f>
        <v>0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  <c r="D31" s="29"/>
      <c r="E31" s="29"/>
      <c r="F31" s="29"/>
      <c r="G31" s="29"/>
      <c r="H31" s="29"/>
      <c r="I31" s="29"/>
      <c r="J31" s="29"/>
      <c r="K31" s="29"/>
      <c r="L31" s="29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H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2</v>
      </c>
      <c r="F34" s="2">
        <f t="shared" si="11"/>
        <v>3</v>
      </c>
      <c r="G34" s="2">
        <f t="shared" si="11"/>
        <v>3</v>
      </c>
      <c r="H34" s="2">
        <f t="shared" si="11"/>
        <v>2</v>
      </c>
      <c r="I34" s="2">
        <f t="shared" si="11"/>
        <v>2</v>
      </c>
      <c r="J34" s="2">
        <f t="shared" si="11"/>
        <v>2</v>
      </c>
      <c r="K34" s="2">
        <f t="shared" si="11"/>
        <v>2</v>
      </c>
      <c r="L34" s="2">
        <f t="shared" si="11"/>
        <v>3</v>
      </c>
      <c r="M34" s="2">
        <f t="shared" si="11"/>
        <v>3</v>
      </c>
      <c r="N34" s="2">
        <f t="shared" si="11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 t="shared" ref="E36:N36" si="12">IF(E17&gt;0,AVERAGE(E15:E16),0)</f>
        <v>0</v>
      </c>
      <c r="F36" s="2">
        <v>6</v>
      </c>
      <c r="G36" s="2">
        <v>22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v>6</v>
      </c>
      <c r="M36" s="2">
        <v>170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2</v>
      </c>
      <c r="J38" s="2">
        <f t="shared" si="13"/>
        <v>2</v>
      </c>
      <c r="K38" s="2">
        <f t="shared" si="13"/>
        <v>2</v>
      </c>
      <c r="L38" s="2">
        <f t="shared" si="13"/>
        <v>1</v>
      </c>
      <c r="M38" s="2">
        <f t="shared" si="13"/>
        <v>1</v>
      </c>
      <c r="N38" s="2">
        <f t="shared" si="13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4">RANK(E40,E$50:E$52)</f>
        <v>1</v>
      </c>
      <c r="F42" s="2">
        <f t="shared" si="14"/>
        <v>1</v>
      </c>
      <c r="G42" s="2">
        <f t="shared" si="14"/>
        <v>1</v>
      </c>
      <c r="H42" s="2">
        <f t="shared" si="14"/>
        <v>1</v>
      </c>
      <c r="I42" s="2">
        <f t="shared" si="14"/>
        <v>1</v>
      </c>
      <c r="J42" s="2">
        <f t="shared" si="14"/>
        <v>1</v>
      </c>
      <c r="K42" s="2">
        <f t="shared" si="14"/>
        <v>1</v>
      </c>
      <c r="L42" s="2">
        <f t="shared" si="14"/>
        <v>2</v>
      </c>
      <c r="M42" s="2">
        <f t="shared" si="14"/>
        <v>2</v>
      </c>
      <c r="N42" s="2">
        <f t="shared" si="14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5">E32</f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N50" s="10">
        <f t="shared" si="15"/>
        <v>0</v>
      </c>
    </row>
    <row r="51" spans="1:14" x14ac:dyDescent="0.25">
      <c r="D51">
        <f>D36</f>
        <v>32</v>
      </c>
      <c r="E51">
        <f t="shared" ref="E51:N51" si="16">E36</f>
        <v>0</v>
      </c>
      <c r="F51">
        <f t="shared" si="16"/>
        <v>6</v>
      </c>
      <c r="G51">
        <f t="shared" si="16"/>
        <v>22</v>
      </c>
      <c r="H51">
        <f t="shared" si="16"/>
        <v>0</v>
      </c>
      <c r="I51">
        <f t="shared" si="16"/>
        <v>0</v>
      </c>
      <c r="J51">
        <f t="shared" si="16"/>
        <v>0</v>
      </c>
      <c r="K51">
        <f t="shared" si="16"/>
        <v>0</v>
      </c>
      <c r="L51">
        <f t="shared" si="16"/>
        <v>6</v>
      </c>
      <c r="M51">
        <f t="shared" si="16"/>
        <v>170</v>
      </c>
      <c r="N51" s="10">
        <f t="shared" si="16"/>
        <v>0</v>
      </c>
    </row>
    <row r="52" spans="1:14" x14ac:dyDescent="0.25">
      <c r="D52">
        <f>D40</f>
        <v>58</v>
      </c>
      <c r="E52">
        <f t="shared" ref="E52:N52" si="17">E40</f>
        <v>39</v>
      </c>
      <c r="F52">
        <f t="shared" si="17"/>
        <v>19</v>
      </c>
      <c r="G52">
        <f t="shared" si="17"/>
        <v>31</v>
      </c>
      <c r="H52">
        <f t="shared" si="17"/>
        <v>97</v>
      </c>
      <c r="I52">
        <f t="shared" si="17"/>
        <v>24</v>
      </c>
      <c r="J52">
        <f t="shared" si="17"/>
        <v>10</v>
      </c>
      <c r="K52">
        <f t="shared" si="17"/>
        <v>7</v>
      </c>
      <c r="L52">
        <f t="shared" si="17"/>
        <v>4</v>
      </c>
      <c r="M52">
        <f t="shared" si="17"/>
        <v>46</v>
      </c>
      <c r="N52" s="10">
        <f t="shared" si="17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JULY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>SUM(D22:M22)</f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AUGUST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 t="shared" ref="G32:N32" si="9">IF(G13&gt;0,AVERAGE(G12:G12),0)</f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SEPTEMBER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OCTOBER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2" t="str">
        <f ca="1">UPPER(MID(CELL("filename",A1),FIND("]",CELL("filename",A1))+1,255)&amp;" 2025")</f>
        <v>NOVEMBER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21" customFormat="1" ht="75" x14ac:dyDescent="0.25">
      <c r="A5" s="31" t="s">
        <v>0</v>
      </c>
      <c r="B5" s="31" t="s">
        <v>1</v>
      </c>
      <c r="C5" s="31"/>
      <c r="D5" s="31" t="s">
        <v>2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47" t="s">
        <v>38</v>
      </c>
      <c r="L5" s="31" t="s">
        <v>11</v>
      </c>
      <c r="M5" s="31" t="s">
        <v>12</v>
      </c>
      <c r="N5" s="31" t="s">
        <v>13</v>
      </c>
    </row>
    <row r="6" spans="1:14" s="21" customFormat="1" ht="8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s="21" customFormat="1" ht="6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21" customFormat="1" ht="16.5" customHeight="1" x14ac:dyDescent="0.25">
      <c r="A8" s="32" t="s">
        <v>39</v>
      </c>
      <c r="B8" s="33">
        <v>99</v>
      </c>
      <c r="C8" s="31"/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5">
        <f>SUM(I8:L8)</f>
        <v>0</v>
      </c>
      <c r="N8" s="36">
        <f>SUM(D8:L8)</f>
        <v>0</v>
      </c>
    </row>
    <row r="9" spans="1:14" x14ac:dyDescent="0.25">
      <c r="A9" s="4" t="s">
        <v>15</v>
      </c>
      <c r="B9" s="37"/>
      <c r="C9" s="38"/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f>SUM(I9:L9)</f>
        <v>0</v>
      </c>
      <c r="N9" s="46">
        <f>SUM(D9:L9)</f>
        <v>0</v>
      </c>
    </row>
    <row r="10" spans="1:14" x14ac:dyDescent="0.25">
      <c r="A10" s="5" t="s">
        <v>16</v>
      </c>
      <c r="B10" s="5"/>
      <c r="C10" s="38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25">
      <c r="A12" s="4" t="s">
        <v>41</v>
      </c>
      <c r="B12" s="14"/>
      <c r="C12" s="38"/>
      <c r="D12" s="44"/>
      <c r="E12" s="44"/>
      <c r="F12" s="44"/>
      <c r="G12" s="44"/>
      <c r="H12" s="44"/>
      <c r="I12" s="44"/>
      <c r="J12" s="44"/>
      <c r="K12" s="44"/>
      <c r="L12" s="44"/>
      <c r="M12" s="46">
        <f t="shared" ref="M12" si="1">SUM(I12:L12)</f>
        <v>0</v>
      </c>
      <c r="N12" s="46">
        <f t="shared" ref="N12" si="2">SUM(D12:L12)</f>
        <v>0</v>
      </c>
    </row>
    <row r="13" spans="1:14" x14ac:dyDescent="0.25">
      <c r="A13" s="5" t="s">
        <v>18</v>
      </c>
      <c r="B13" s="6"/>
      <c r="C13" s="38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7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37" t="s">
        <v>35</v>
      </c>
      <c r="B15" s="39">
        <v>1</v>
      </c>
      <c r="C15" s="38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6">
        <f t="shared" ref="M15" si="4">SUM(I15:L15)</f>
        <v>0</v>
      </c>
      <c r="N15" s="36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8"/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6">
        <f>SUM(I16:L16)</f>
        <v>0</v>
      </c>
      <c r="N16" s="46">
        <f t="shared" si="5"/>
        <v>0</v>
      </c>
    </row>
    <row r="17" spans="1:14" x14ac:dyDescent="0.25">
      <c r="A17" s="5" t="s">
        <v>20</v>
      </c>
      <c r="B17" s="6"/>
      <c r="C17" s="38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7" t="s">
        <v>40</v>
      </c>
      <c r="B19" s="14">
        <v>10</v>
      </c>
      <c r="C19" s="3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6">
        <f t="shared" ref="M19:M27" si="7">SUM(I19:L19)</f>
        <v>0</v>
      </c>
      <c r="N19" s="36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8"/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6">
        <f t="shared" si="7"/>
        <v>0</v>
      </c>
      <c r="N20" s="36">
        <f t="shared" si="8"/>
        <v>0</v>
      </c>
    </row>
    <row r="21" spans="1:14" x14ac:dyDescent="0.25">
      <c r="A21" s="7" t="s">
        <v>42</v>
      </c>
      <c r="B21" s="14">
        <v>2</v>
      </c>
      <c r="C21" s="38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6">
        <f>SUM(I21:L21)</f>
        <v>0</v>
      </c>
      <c r="N21" s="36">
        <f>SUM(D21:L21)</f>
        <v>0</v>
      </c>
    </row>
    <row r="22" spans="1:14" x14ac:dyDescent="0.25">
      <c r="A22" s="4" t="s">
        <v>32</v>
      </c>
      <c r="B22" s="14">
        <v>3</v>
      </c>
      <c r="C22" s="3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6">
        <f>SUM(I22:L22)</f>
        <v>0</v>
      </c>
      <c r="N22" s="36">
        <f>SUM(D22:L22)</f>
        <v>0</v>
      </c>
    </row>
    <row r="23" spans="1:14" x14ac:dyDescent="0.25">
      <c r="A23" s="17" t="s">
        <v>34</v>
      </c>
      <c r="B23" s="26">
        <v>4</v>
      </c>
      <c r="C23" s="38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6">
        <f>SUM(I23:L23)</f>
        <v>0</v>
      </c>
      <c r="N23" s="36">
        <f>SUM(D23:L23)</f>
        <v>0</v>
      </c>
    </row>
    <row r="24" spans="1:14" x14ac:dyDescent="0.25">
      <c r="A24" s="4" t="s">
        <v>37</v>
      </c>
      <c r="B24" s="14">
        <v>5</v>
      </c>
      <c r="C24" s="3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6">
        <f t="shared" si="7"/>
        <v>0</v>
      </c>
      <c r="N24" s="36">
        <f t="shared" si="8"/>
        <v>0</v>
      </c>
    </row>
    <row r="25" spans="1:14" x14ac:dyDescent="0.25">
      <c r="A25" s="4" t="s">
        <v>30</v>
      </c>
      <c r="B25" s="14">
        <v>6</v>
      </c>
      <c r="C25" s="38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6">
        <f t="shared" si="7"/>
        <v>0</v>
      </c>
      <c r="N25" s="36">
        <f t="shared" si="8"/>
        <v>0</v>
      </c>
    </row>
    <row r="26" spans="1:14" x14ac:dyDescent="0.25">
      <c r="A26" s="17" t="s">
        <v>17</v>
      </c>
      <c r="B26" s="14">
        <v>8</v>
      </c>
      <c r="C26" s="3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6">
        <f t="shared" si="7"/>
        <v>0</v>
      </c>
      <c r="N26" s="36">
        <f t="shared" si="8"/>
        <v>0</v>
      </c>
    </row>
    <row r="27" spans="1:14" x14ac:dyDescent="0.25">
      <c r="A27" s="17" t="s">
        <v>33</v>
      </c>
      <c r="B27" s="14">
        <v>9</v>
      </c>
      <c r="C27" s="38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6">
        <f t="shared" si="7"/>
        <v>0</v>
      </c>
      <c r="N27" s="46">
        <f t="shared" si="8"/>
        <v>0</v>
      </c>
    </row>
    <row r="28" spans="1:14" x14ac:dyDescent="0.25">
      <c r="A28" s="5" t="s">
        <v>21</v>
      </c>
      <c r="B28" s="5"/>
      <c r="C28" s="38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7"/>
      <c r="B29" s="37"/>
      <c r="C29" s="3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5">
      <c r="A30" s="18" t="s">
        <v>22</v>
      </c>
      <c r="B30" s="38"/>
      <c r="C30" s="38"/>
      <c r="D30" s="9">
        <f t="shared" ref="D30:M30" si="10">SUM(D10+D13+D17+D28)</f>
        <v>0</v>
      </c>
      <c r="E30" s="9">
        <f t="shared" si="10"/>
        <v>0</v>
      </c>
      <c r="F30" s="9">
        <f t="shared" si="10"/>
        <v>0</v>
      </c>
      <c r="G30" s="9">
        <f t="shared" si="10"/>
        <v>0</v>
      </c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5">
      <c r="A32" s="5" t="s">
        <v>23</v>
      </c>
      <c r="B32" s="5"/>
      <c r="C32" s="38"/>
      <c r="D32" s="36">
        <f t="shared" ref="D32:N32" si="11">IF(D13&gt;0,AVERAGE(D12:D12),0)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6">
        <f t="shared" si="11"/>
        <v>0</v>
      </c>
      <c r="L32" s="36">
        <f t="shared" si="11"/>
        <v>0</v>
      </c>
      <c r="M32" s="36">
        <f t="shared" si="11"/>
        <v>0</v>
      </c>
      <c r="N32" s="40">
        <f t="shared" si="11"/>
        <v>0</v>
      </c>
    </row>
    <row r="33" spans="1:14" x14ac:dyDescent="0.25">
      <c r="A33" s="8" t="s">
        <v>24</v>
      </c>
      <c r="B33" s="8"/>
      <c r="C33" s="38"/>
      <c r="D33" s="41">
        <f t="shared" ref="D33:N33" si="12">IF(OR(D13&gt;0,D30&gt;0),D13/D30,0)</f>
        <v>0</v>
      </c>
      <c r="E33" s="41">
        <f t="shared" si="12"/>
        <v>0</v>
      </c>
      <c r="F33" s="41">
        <f t="shared" si="12"/>
        <v>0</v>
      </c>
      <c r="G33" s="41">
        <f t="shared" si="12"/>
        <v>0</v>
      </c>
      <c r="H33" s="41">
        <f t="shared" si="12"/>
        <v>0</v>
      </c>
      <c r="I33" s="41">
        <f t="shared" si="12"/>
        <v>0</v>
      </c>
      <c r="J33" s="41">
        <f t="shared" si="12"/>
        <v>0</v>
      </c>
      <c r="K33" s="41">
        <f t="shared" si="12"/>
        <v>0</v>
      </c>
      <c r="L33" s="41">
        <f t="shared" si="12"/>
        <v>0</v>
      </c>
      <c r="M33" s="41">
        <f t="shared" si="12"/>
        <v>0</v>
      </c>
      <c r="N33" s="41">
        <f t="shared" si="12"/>
        <v>0</v>
      </c>
    </row>
    <row r="34" spans="1:14" x14ac:dyDescent="0.25">
      <c r="A34" s="5" t="s">
        <v>25</v>
      </c>
      <c r="B34" s="5"/>
      <c r="C34" s="38"/>
      <c r="D34" s="36">
        <f>RANK(D32,D$50:D$52)</f>
        <v>1</v>
      </c>
      <c r="E34" s="36">
        <f t="shared" ref="E34:N34" si="13">RANK(E32,E$50:E$52)</f>
        <v>1</v>
      </c>
      <c r="F34" s="36">
        <f t="shared" si="13"/>
        <v>1</v>
      </c>
      <c r="G34" s="36">
        <f t="shared" si="13"/>
        <v>1</v>
      </c>
      <c r="H34" s="36">
        <f t="shared" si="13"/>
        <v>1</v>
      </c>
      <c r="I34" s="36">
        <f t="shared" si="13"/>
        <v>1</v>
      </c>
      <c r="J34" s="36">
        <f t="shared" si="13"/>
        <v>1</v>
      </c>
      <c r="K34" s="36">
        <f t="shared" si="13"/>
        <v>1</v>
      </c>
      <c r="L34" s="36">
        <f t="shared" si="13"/>
        <v>1</v>
      </c>
      <c r="M34" s="36">
        <f t="shared" si="13"/>
        <v>1</v>
      </c>
      <c r="N34" s="36">
        <f t="shared" si="13"/>
        <v>1</v>
      </c>
    </row>
    <row r="35" spans="1:14" x14ac:dyDescent="0.25">
      <c r="A35" s="37"/>
      <c r="B35" s="37"/>
      <c r="C35" s="3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5" t="s">
        <v>26</v>
      </c>
      <c r="B36" s="5"/>
      <c r="C36" s="38"/>
      <c r="D36" s="36">
        <f t="shared" ref="D36:N36" si="14">IF(D17&gt;0,AVERAGE(D15:D16),0)</f>
        <v>0</v>
      </c>
      <c r="E36" s="36">
        <f t="shared" si="14"/>
        <v>0</v>
      </c>
      <c r="F36" s="36">
        <f t="shared" si="14"/>
        <v>0</v>
      </c>
      <c r="G36" s="36">
        <f t="shared" si="14"/>
        <v>0</v>
      </c>
      <c r="H36" s="36">
        <f t="shared" si="14"/>
        <v>0</v>
      </c>
      <c r="I36" s="36">
        <f t="shared" si="14"/>
        <v>0</v>
      </c>
      <c r="J36" s="36">
        <f t="shared" si="14"/>
        <v>0</v>
      </c>
      <c r="K36" s="36">
        <f t="shared" si="14"/>
        <v>0</v>
      </c>
      <c r="L36" s="36">
        <f t="shared" si="14"/>
        <v>0</v>
      </c>
      <c r="M36" s="36">
        <f t="shared" si="14"/>
        <v>0</v>
      </c>
      <c r="N36" s="36">
        <f t="shared" si="14"/>
        <v>0</v>
      </c>
    </row>
    <row r="37" spans="1:14" x14ac:dyDescent="0.25">
      <c r="A37" s="8" t="s">
        <v>24</v>
      </c>
      <c r="B37" s="8"/>
      <c r="C37" s="38"/>
      <c r="D37" s="41">
        <f t="shared" ref="D37:N37" si="15">IF(D30&gt;0,D17/D30,0)</f>
        <v>0</v>
      </c>
      <c r="E37" s="41">
        <f t="shared" si="15"/>
        <v>0</v>
      </c>
      <c r="F37" s="41">
        <f t="shared" si="15"/>
        <v>0</v>
      </c>
      <c r="G37" s="41">
        <f t="shared" si="15"/>
        <v>0</v>
      </c>
      <c r="H37" s="41">
        <f t="shared" si="15"/>
        <v>0</v>
      </c>
      <c r="I37" s="41">
        <f t="shared" si="15"/>
        <v>0</v>
      </c>
      <c r="J37" s="41">
        <f t="shared" si="15"/>
        <v>0</v>
      </c>
      <c r="K37" s="41">
        <f t="shared" si="15"/>
        <v>0</v>
      </c>
      <c r="L37" s="41">
        <f t="shared" si="15"/>
        <v>0</v>
      </c>
      <c r="M37" s="41">
        <f t="shared" si="15"/>
        <v>0</v>
      </c>
      <c r="N37" s="41">
        <f t="shared" si="15"/>
        <v>0</v>
      </c>
    </row>
    <row r="38" spans="1:14" x14ac:dyDescent="0.25">
      <c r="A38" s="5" t="s">
        <v>25</v>
      </c>
      <c r="B38" s="5"/>
      <c r="C38" s="38"/>
      <c r="D38" s="36">
        <f>RANK(D36,D$50:D$52)</f>
        <v>1</v>
      </c>
      <c r="E38" s="36">
        <f t="shared" ref="E38:N38" si="16">RANK(E36,E$50:E$52)</f>
        <v>1</v>
      </c>
      <c r="F38" s="36">
        <f t="shared" si="16"/>
        <v>1</v>
      </c>
      <c r="G38" s="36">
        <f t="shared" si="16"/>
        <v>1</v>
      </c>
      <c r="H38" s="36">
        <f t="shared" si="16"/>
        <v>1</v>
      </c>
      <c r="I38" s="36">
        <f t="shared" si="16"/>
        <v>1</v>
      </c>
      <c r="J38" s="36">
        <f t="shared" si="16"/>
        <v>1</v>
      </c>
      <c r="K38" s="36">
        <f t="shared" si="16"/>
        <v>1</v>
      </c>
      <c r="L38" s="36">
        <f t="shared" si="16"/>
        <v>1</v>
      </c>
      <c r="M38" s="36">
        <f t="shared" si="16"/>
        <v>1</v>
      </c>
      <c r="N38" s="36">
        <f t="shared" si="16"/>
        <v>1</v>
      </c>
    </row>
    <row r="39" spans="1:14" x14ac:dyDescent="0.25">
      <c r="A39" s="37"/>
      <c r="B39" s="37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5" t="s">
        <v>27</v>
      </c>
      <c r="B40" s="5"/>
      <c r="C40" s="38"/>
      <c r="D40" s="36">
        <f t="shared" ref="D40:N40" si="17">IF(D28&gt;0,AVERAGE(D19:D27),0)</f>
        <v>0</v>
      </c>
      <c r="E40" s="36">
        <f t="shared" si="17"/>
        <v>0</v>
      </c>
      <c r="F40" s="36">
        <f t="shared" si="17"/>
        <v>0</v>
      </c>
      <c r="G40" s="36">
        <f t="shared" si="17"/>
        <v>0</v>
      </c>
      <c r="H40" s="36">
        <f t="shared" si="17"/>
        <v>0</v>
      </c>
      <c r="I40" s="36">
        <f t="shared" si="17"/>
        <v>0</v>
      </c>
      <c r="J40" s="36">
        <f t="shared" si="17"/>
        <v>0</v>
      </c>
      <c r="K40" s="36">
        <f t="shared" si="17"/>
        <v>0</v>
      </c>
      <c r="L40" s="36">
        <f t="shared" si="17"/>
        <v>0</v>
      </c>
      <c r="M40" s="36">
        <f t="shared" si="17"/>
        <v>0</v>
      </c>
      <c r="N40" s="36">
        <f t="shared" si="17"/>
        <v>0</v>
      </c>
    </row>
    <row r="41" spans="1:14" x14ac:dyDescent="0.25">
      <c r="A41" s="8" t="s">
        <v>24</v>
      </c>
      <c r="B41" s="8"/>
      <c r="C41" s="38"/>
      <c r="D41" s="41">
        <f>IF(D30&gt;0,D28/D30,0)</f>
        <v>0</v>
      </c>
      <c r="E41" s="41">
        <f t="shared" ref="E41:N41" si="18">IF(E30&gt;0,E28/E30,0)</f>
        <v>0</v>
      </c>
      <c r="F41" s="41">
        <f t="shared" si="18"/>
        <v>0</v>
      </c>
      <c r="G41" s="41">
        <f t="shared" si="18"/>
        <v>0</v>
      </c>
      <c r="H41" s="41">
        <f t="shared" si="18"/>
        <v>0</v>
      </c>
      <c r="I41" s="41">
        <f t="shared" si="18"/>
        <v>0</v>
      </c>
      <c r="J41" s="41">
        <f t="shared" si="18"/>
        <v>0</v>
      </c>
      <c r="K41" s="41">
        <f t="shared" si="18"/>
        <v>0</v>
      </c>
      <c r="L41" s="41">
        <f t="shared" si="18"/>
        <v>0</v>
      </c>
      <c r="M41" s="41">
        <f t="shared" si="18"/>
        <v>0</v>
      </c>
      <c r="N41" s="41">
        <f t="shared" si="18"/>
        <v>0</v>
      </c>
    </row>
    <row r="42" spans="1:14" x14ac:dyDescent="0.25">
      <c r="A42" s="5" t="s">
        <v>25</v>
      </c>
      <c r="B42" s="5"/>
      <c r="C42" s="38"/>
      <c r="D42" s="36">
        <f>RANK(D40,D$50:D$52)</f>
        <v>1</v>
      </c>
      <c r="E42" s="36">
        <f t="shared" ref="E42:N42" si="19">RANK(E40,E$50:E$52)</f>
        <v>1</v>
      </c>
      <c r="F42" s="36">
        <f t="shared" si="19"/>
        <v>1</v>
      </c>
      <c r="G42" s="36">
        <f t="shared" si="19"/>
        <v>1</v>
      </c>
      <c r="H42" s="36">
        <f t="shared" si="19"/>
        <v>1</v>
      </c>
      <c r="I42" s="36">
        <f t="shared" si="19"/>
        <v>1</v>
      </c>
      <c r="J42" s="36">
        <f t="shared" si="19"/>
        <v>1</v>
      </c>
      <c r="K42" s="36">
        <f t="shared" si="19"/>
        <v>1</v>
      </c>
      <c r="L42" s="36">
        <f t="shared" si="19"/>
        <v>1</v>
      </c>
      <c r="M42" s="36">
        <f t="shared" si="19"/>
        <v>1</v>
      </c>
      <c r="N42" s="36">
        <f t="shared" si="19"/>
        <v>1</v>
      </c>
    </row>
    <row r="43" spans="1:14" x14ac:dyDescent="0.25">
      <c r="A43" s="37"/>
      <c r="B43" s="37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5" t="s">
        <v>28</v>
      </c>
      <c r="B44" s="5"/>
      <c r="C44" s="38"/>
      <c r="D44" s="40">
        <f t="shared" ref="D44:N44" si="20">D30/COUNTA($B$8:$B$27)</f>
        <v>0</v>
      </c>
      <c r="E44" s="40">
        <f t="shared" si="20"/>
        <v>0</v>
      </c>
      <c r="F44" s="40">
        <f t="shared" si="20"/>
        <v>0</v>
      </c>
      <c r="G44" s="40">
        <f t="shared" si="20"/>
        <v>0</v>
      </c>
      <c r="H44" s="40">
        <f t="shared" si="20"/>
        <v>0</v>
      </c>
      <c r="I44" s="40">
        <f t="shared" si="20"/>
        <v>0</v>
      </c>
      <c r="J44" s="40">
        <f t="shared" si="20"/>
        <v>0</v>
      </c>
      <c r="K44" s="40">
        <f t="shared" si="20"/>
        <v>0</v>
      </c>
      <c r="L44" s="40">
        <f t="shared" si="20"/>
        <v>0</v>
      </c>
      <c r="M44" s="40">
        <f t="shared" si="20"/>
        <v>0</v>
      </c>
      <c r="N44" s="40">
        <f t="shared" si="20"/>
        <v>0</v>
      </c>
    </row>
    <row r="45" spans="1:14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5">
      <c r="A49" s="36" t="s">
        <v>29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5">
      <c r="A50" s="38"/>
      <c r="B50" s="38"/>
      <c r="C50" s="38"/>
      <c r="D50" s="38">
        <f>D32</f>
        <v>0</v>
      </c>
      <c r="E50" s="38">
        <f t="shared" ref="E50:N50" si="21">E32</f>
        <v>0</v>
      </c>
      <c r="F50" s="38">
        <f t="shared" si="21"/>
        <v>0</v>
      </c>
      <c r="G50" s="38">
        <f t="shared" si="21"/>
        <v>0</v>
      </c>
      <c r="H50" s="38">
        <f t="shared" si="21"/>
        <v>0</v>
      </c>
      <c r="I50" s="38">
        <f t="shared" si="21"/>
        <v>0</v>
      </c>
      <c r="J50" s="38">
        <f t="shared" si="21"/>
        <v>0</v>
      </c>
      <c r="K50" s="38">
        <f t="shared" si="21"/>
        <v>0</v>
      </c>
      <c r="L50" s="38">
        <f t="shared" si="21"/>
        <v>0</v>
      </c>
      <c r="M50" s="38">
        <f t="shared" si="21"/>
        <v>0</v>
      </c>
      <c r="N50" s="43">
        <f t="shared" si="21"/>
        <v>0</v>
      </c>
    </row>
    <row r="51" spans="1:14" x14ac:dyDescent="0.25">
      <c r="A51" s="38"/>
      <c r="B51" s="38"/>
      <c r="C51" s="38"/>
      <c r="D51" s="38">
        <f>D36</f>
        <v>0</v>
      </c>
      <c r="E51" s="38">
        <f t="shared" ref="E51:N51" si="22">E36</f>
        <v>0</v>
      </c>
      <c r="F51" s="38">
        <f t="shared" si="22"/>
        <v>0</v>
      </c>
      <c r="G51" s="38">
        <f t="shared" si="22"/>
        <v>0</v>
      </c>
      <c r="H51" s="38">
        <f t="shared" si="22"/>
        <v>0</v>
      </c>
      <c r="I51" s="38">
        <f t="shared" si="22"/>
        <v>0</v>
      </c>
      <c r="J51" s="38">
        <f t="shared" si="22"/>
        <v>0</v>
      </c>
      <c r="K51" s="38">
        <f t="shared" si="22"/>
        <v>0</v>
      </c>
      <c r="L51" s="38">
        <f t="shared" si="22"/>
        <v>0</v>
      </c>
      <c r="M51" s="38">
        <f t="shared" si="22"/>
        <v>0</v>
      </c>
      <c r="N51" s="43">
        <f t="shared" si="22"/>
        <v>0</v>
      </c>
    </row>
    <row r="52" spans="1:14" x14ac:dyDescent="0.25">
      <c r="A52" s="38"/>
      <c r="B52" s="38"/>
      <c r="C52" s="38"/>
      <c r="D52" s="38">
        <f>D40</f>
        <v>0</v>
      </c>
      <c r="E52" s="38">
        <f t="shared" ref="E52:N52" si="23">E40</f>
        <v>0</v>
      </c>
      <c r="F52" s="38">
        <f t="shared" si="23"/>
        <v>0</v>
      </c>
      <c r="G52" s="38">
        <f t="shared" si="23"/>
        <v>0</v>
      </c>
      <c r="H52" s="38">
        <f t="shared" si="23"/>
        <v>0</v>
      </c>
      <c r="I52" s="38">
        <f t="shared" si="23"/>
        <v>0</v>
      </c>
      <c r="J52" s="38">
        <f t="shared" si="23"/>
        <v>0</v>
      </c>
      <c r="K52" s="38">
        <f t="shared" si="23"/>
        <v>0</v>
      </c>
      <c r="L52" s="38">
        <f t="shared" si="23"/>
        <v>0</v>
      </c>
      <c r="M52" s="38">
        <f t="shared" si="23"/>
        <v>0</v>
      </c>
      <c r="N52" s="43">
        <f t="shared" si="23"/>
        <v>0</v>
      </c>
    </row>
    <row r="53" spans="1:1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2025")</f>
        <v>DECEMBER 2025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D10" sqref="D10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>
        <v>2024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1" customFormat="1" ht="75" x14ac:dyDescent="0.25">
      <c r="A5" s="19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1" customFormat="1" ht="7.35" customHeight="1" x14ac:dyDescent="0.25"/>
    <row r="7" spans="1:14" ht="7.15" customHeight="1" x14ac:dyDescent="0.25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1" customFormat="1" ht="16.5" customHeight="1" x14ac:dyDescent="0.25">
      <c r="A8" s="24" t="s">
        <v>39</v>
      </c>
      <c r="B8" s="25">
        <v>99</v>
      </c>
      <c r="C8" s="49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ht="14.45" customHeight="1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ht="14.45" customHeight="1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2</v>
      </c>
      <c r="I34" s="2">
        <f t="shared" si="12"/>
        <v>2</v>
      </c>
      <c r="J34" s="2">
        <f t="shared" si="12"/>
        <v>2</v>
      </c>
      <c r="K34" s="2">
        <f t="shared" si="12"/>
        <v>2</v>
      </c>
      <c r="L34" s="2">
        <f t="shared" si="12"/>
        <v>2</v>
      </c>
      <c r="M34" s="2">
        <f t="shared" si="12"/>
        <v>2</v>
      </c>
      <c r="N34" s="2">
        <f t="shared" si="12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IF(D17&gt;0,AVERAGE(D15:D16),0)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0</v>
      </c>
      <c r="I36" s="2">
        <f t="shared" si="13"/>
        <v>0</v>
      </c>
      <c r="J36" s="2">
        <f t="shared" si="13"/>
        <v>0</v>
      </c>
      <c r="K36" s="2">
        <f t="shared" si="13"/>
        <v>0</v>
      </c>
      <c r="L36" s="2">
        <f t="shared" si="13"/>
        <v>0</v>
      </c>
      <c r="M36" s="2">
        <f t="shared" si="13"/>
        <v>0</v>
      </c>
      <c r="N36" s="11">
        <f t="shared" si="13"/>
        <v>0</v>
      </c>
    </row>
    <row r="37" spans="1:14" x14ac:dyDescent="0.25">
      <c r="A37" s="8" t="s">
        <v>24</v>
      </c>
      <c r="B37" s="8"/>
      <c r="D37" s="13">
        <f t="shared" ref="D37:N37" si="14">IF(D30&gt;0,D17/D30,0)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 t="shared" si="14"/>
        <v>0</v>
      </c>
      <c r="M37" s="13">
        <f t="shared" si="14"/>
        <v>0</v>
      </c>
      <c r="N37" s="13">
        <f t="shared" si="14"/>
        <v>0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2</v>
      </c>
      <c r="J38" s="2">
        <f t="shared" si="15"/>
        <v>2</v>
      </c>
      <c r="K38" s="2">
        <f t="shared" si="15"/>
        <v>2</v>
      </c>
      <c r="L38" s="2">
        <f t="shared" si="15"/>
        <v>2</v>
      </c>
      <c r="M38" s="2">
        <f t="shared" si="15"/>
        <v>2</v>
      </c>
      <c r="N38" s="2">
        <f t="shared" si="15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IF(D28&gt;0,AVERAGE(D19:D27),0)</f>
        <v>28</v>
      </c>
      <c r="E40" s="2">
        <f t="shared" si="16"/>
        <v>29.777777777777779</v>
      </c>
      <c r="F40" s="2">
        <f t="shared" si="16"/>
        <v>9.8888888888888893</v>
      </c>
      <c r="G40" s="2">
        <f t="shared" si="16"/>
        <v>23.333333333333332</v>
      </c>
      <c r="H40" s="2">
        <f t="shared" si="16"/>
        <v>80.444444444444443</v>
      </c>
      <c r="I40" s="2">
        <f t="shared" si="16"/>
        <v>47.111111111111114</v>
      </c>
      <c r="J40" s="2">
        <f t="shared" si="16"/>
        <v>23.888888888888889</v>
      </c>
      <c r="K40" s="2">
        <f t="shared" si="16"/>
        <v>26.777777777777779</v>
      </c>
      <c r="L40" s="2">
        <f t="shared" si="16"/>
        <v>7.4444444444444446</v>
      </c>
      <c r="M40" s="2">
        <f t="shared" si="16"/>
        <v>105.22222222222223</v>
      </c>
      <c r="N40" s="11">
        <f t="shared" si="16"/>
        <v>276.66666666666669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1</v>
      </c>
      <c r="J42" s="2">
        <f t="shared" si="18"/>
        <v>1</v>
      </c>
      <c r="K42" s="2">
        <f t="shared" si="18"/>
        <v>1</v>
      </c>
      <c r="L42" s="2">
        <f t="shared" si="18"/>
        <v>1</v>
      </c>
      <c r="M42" s="2">
        <f t="shared" si="18"/>
        <v>1</v>
      </c>
      <c r="N42" s="2">
        <f t="shared" si="18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0</v>
      </c>
      <c r="I51">
        <f t="shared" si="21"/>
        <v>0</v>
      </c>
      <c r="J51">
        <f t="shared" si="21"/>
        <v>0</v>
      </c>
      <c r="K51">
        <f t="shared" si="21"/>
        <v>0</v>
      </c>
      <c r="L51">
        <f t="shared" si="21"/>
        <v>0</v>
      </c>
      <c r="M51">
        <f t="shared" si="21"/>
        <v>0</v>
      </c>
      <c r="N51" s="10">
        <f t="shared" si="21"/>
        <v>0</v>
      </c>
    </row>
    <row r="52" spans="1:14" x14ac:dyDescent="0.25">
      <c r="D52">
        <f>D40</f>
        <v>28</v>
      </c>
      <c r="E52">
        <f t="shared" ref="E52:N52" si="22">E40</f>
        <v>29.777777777777779</v>
      </c>
      <c r="F52">
        <f t="shared" si="22"/>
        <v>9.8888888888888893</v>
      </c>
      <c r="G52">
        <f t="shared" si="22"/>
        <v>23.333333333333332</v>
      </c>
      <c r="H52">
        <f t="shared" si="22"/>
        <v>80.444444444444443</v>
      </c>
      <c r="I52">
        <f t="shared" si="22"/>
        <v>47.111111111111114</v>
      </c>
      <c r="J52">
        <f t="shared" si="22"/>
        <v>23.888888888888889</v>
      </c>
      <c r="K52">
        <f t="shared" si="22"/>
        <v>26.777777777777779</v>
      </c>
      <c r="L52">
        <f t="shared" si="22"/>
        <v>7.4444444444444446</v>
      </c>
      <c r="M52">
        <f t="shared" si="22"/>
        <v>105.22222222222223</v>
      </c>
      <c r="N52" s="10">
        <f t="shared" si="22"/>
        <v>276.66666666666669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2025-04-21T19:15:51Z</dcterms:modified>
</cp:coreProperties>
</file>