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8 STATISTICS\County Court New Cases 2018\"/>
    </mc:Choice>
  </mc:AlternateContent>
  <bookViews>
    <workbookView xWindow="0" yWindow="105" windowWidth="19140" windowHeight="7350" firstSheet="2" activeTab="10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  <sheet name="Summary" sheetId="13" r:id="rId13"/>
  </sheets>
  <definedNames>
    <definedName name="YR">Summary!$A$3</definedName>
  </definedNames>
  <calcPr calcId="162913"/>
</workbook>
</file>

<file path=xl/calcChain.xml><?xml version="1.0" encoding="utf-8"?>
<calcChain xmlns="http://schemas.openxmlformats.org/spreadsheetml/2006/main">
  <c r="H29" i="11" l="1"/>
  <c r="N12" i="11"/>
  <c r="L15" i="11"/>
  <c r="J15" i="11"/>
  <c r="I15" i="11"/>
  <c r="H15" i="11"/>
  <c r="G15" i="11"/>
  <c r="F15" i="11"/>
  <c r="E15" i="11"/>
  <c r="D15" i="11"/>
  <c r="M7" i="10" l="1"/>
  <c r="M10" i="10"/>
  <c r="M25" i="10"/>
  <c r="M26" i="10"/>
  <c r="M18" i="10"/>
  <c r="N12" i="10"/>
  <c r="N14" i="10"/>
  <c r="M14" i="10"/>
  <c r="N26" i="8" l="1"/>
  <c r="N15" i="7" l="1"/>
  <c r="N7" i="6" l="1"/>
  <c r="H19" i="6"/>
  <c r="G19" i="4" l="1"/>
  <c r="G28" i="4"/>
  <c r="I28" i="3" l="1"/>
  <c r="F28" i="3"/>
  <c r="G19" i="2" l="1"/>
  <c r="I32" i="1" l="1"/>
  <c r="M23" i="2" l="1"/>
  <c r="N23" i="2"/>
  <c r="M23" i="3"/>
  <c r="N23" i="3"/>
  <c r="M12" i="11" l="1"/>
  <c r="M18" i="8" l="1"/>
  <c r="M14" i="4" l="1"/>
  <c r="M21" i="3" l="1"/>
  <c r="L25" i="13" l="1"/>
  <c r="K25" i="13"/>
  <c r="J25" i="13"/>
  <c r="I25" i="13"/>
  <c r="H25" i="13"/>
  <c r="G25" i="13"/>
  <c r="F25" i="13"/>
  <c r="E25" i="13"/>
  <c r="D25" i="13"/>
  <c r="L24" i="13"/>
  <c r="K24" i="13"/>
  <c r="J24" i="13"/>
  <c r="I24" i="13"/>
  <c r="H24" i="13"/>
  <c r="G24" i="13"/>
  <c r="F24" i="13"/>
  <c r="E24" i="13"/>
  <c r="D24" i="13"/>
  <c r="L23" i="13"/>
  <c r="K23" i="13"/>
  <c r="J23" i="13"/>
  <c r="I23" i="13"/>
  <c r="H23" i="13"/>
  <c r="G23" i="13"/>
  <c r="F23" i="13"/>
  <c r="E23" i="13"/>
  <c r="D23" i="13"/>
  <c r="L22" i="13"/>
  <c r="K22" i="13"/>
  <c r="J22" i="13"/>
  <c r="I22" i="13"/>
  <c r="H22" i="13"/>
  <c r="G22" i="13"/>
  <c r="F22" i="13"/>
  <c r="E22" i="13"/>
  <c r="D22" i="13"/>
  <c r="L21" i="13"/>
  <c r="K21" i="13"/>
  <c r="J21" i="13"/>
  <c r="I21" i="13"/>
  <c r="H21" i="13"/>
  <c r="G21" i="13"/>
  <c r="F21" i="13"/>
  <c r="E21" i="13"/>
  <c r="D21" i="13"/>
  <c r="L17" i="13"/>
  <c r="K17" i="13"/>
  <c r="J17" i="13"/>
  <c r="I17" i="13"/>
  <c r="H17" i="13"/>
  <c r="G17" i="13"/>
  <c r="F17" i="13"/>
  <c r="E17" i="13"/>
  <c r="D17" i="13"/>
  <c r="N23" i="12"/>
  <c r="M23" i="12"/>
  <c r="N23" i="10"/>
  <c r="N23" i="9"/>
  <c r="M23" i="9"/>
  <c r="N23" i="8"/>
  <c r="M23" i="8"/>
  <c r="N23" i="7"/>
  <c r="M23" i="7"/>
  <c r="N23" i="6"/>
  <c r="M23" i="6"/>
  <c r="N23" i="5"/>
  <c r="M23" i="5"/>
  <c r="N23" i="4"/>
  <c r="M23" i="4"/>
  <c r="N23" i="1"/>
  <c r="M23" i="1"/>
  <c r="M23" i="13" l="1"/>
  <c r="N23" i="13"/>
  <c r="N14" i="7" l="1"/>
  <c r="M14" i="7"/>
  <c r="N14" i="11"/>
  <c r="M14" i="11"/>
  <c r="L13" i="13"/>
  <c r="K13" i="13"/>
  <c r="J13" i="13"/>
  <c r="I13" i="13"/>
  <c r="H13" i="13"/>
  <c r="G13" i="13"/>
  <c r="F13" i="13"/>
  <c r="E13" i="13"/>
  <c r="D13" i="13"/>
  <c r="L12" i="13"/>
  <c r="K12" i="13"/>
  <c r="J12" i="13"/>
  <c r="I12" i="13"/>
  <c r="H12" i="13"/>
  <c r="G12" i="13"/>
  <c r="F12" i="13"/>
  <c r="E12" i="13"/>
  <c r="D12" i="13"/>
  <c r="L11" i="13"/>
  <c r="K11" i="13"/>
  <c r="J11" i="13"/>
  <c r="I11" i="13"/>
  <c r="H11" i="13"/>
  <c r="G11" i="13"/>
  <c r="F11" i="13"/>
  <c r="E11" i="13"/>
  <c r="D11" i="13"/>
  <c r="N13" i="12"/>
  <c r="M13" i="12"/>
  <c r="N12" i="12"/>
  <c r="M12" i="12"/>
  <c r="N11" i="12"/>
  <c r="M11" i="12"/>
  <c r="N13" i="10"/>
  <c r="N11" i="10"/>
  <c r="N13" i="9"/>
  <c r="M13" i="9"/>
  <c r="N12" i="9"/>
  <c r="M12" i="9"/>
  <c r="N11" i="9"/>
  <c r="M11" i="9"/>
  <c r="N13" i="8"/>
  <c r="M13" i="8"/>
  <c r="N12" i="8"/>
  <c r="M12" i="8"/>
  <c r="N11" i="8"/>
  <c r="M11" i="8"/>
  <c r="N13" i="7"/>
  <c r="M13" i="7"/>
  <c r="N12" i="7"/>
  <c r="M12" i="7"/>
  <c r="N11" i="7"/>
  <c r="M11" i="7"/>
  <c r="M21" i="6"/>
  <c r="N13" i="6"/>
  <c r="M13" i="6"/>
  <c r="N12" i="6"/>
  <c r="M12" i="6"/>
  <c r="N11" i="6"/>
  <c r="M11" i="6"/>
  <c r="N13" i="5"/>
  <c r="M13" i="5"/>
  <c r="N12" i="5"/>
  <c r="M12" i="5"/>
  <c r="N11" i="5"/>
  <c r="M11" i="5"/>
  <c r="N13" i="4"/>
  <c r="M13" i="4"/>
  <c r="N12" i="4"/>
  <c r="M12" i="4"/>
  <c r="N11" i="4"/>
  <c r="M11" i="4"/>
  <c r="N13" i="3"/>
  <c r="M13" i="3"/>
  <c r="N12" i="3"/>
  <c r="M12" i="3"/>
  <c r="N11" i="3"/>
  <c r="M11" i="3"/>
  <c r="N13" i="2"/>
  <c r="N12" i="2"/>
  <c r="N11" i="2"/>
  <c r="N13" i="1"/>
  <c r="M13" i="1"/>
  <c r="N12" i="1"/>
  <c r="M12" i="1"/>
  <c r="N11" i="1"/>
  <c r="M11" i="1"/>
  <c r="N12" i="13" l="1"/>
  <c r="M13" i="13"/>
  <c r="N11" i="13"/>
  <c r="M11" i="13"/>
  <c r="M12" i="13"/>
  <c r="N13" i="13"/>
  <c r="N23" i="11"/>
  <c r="K28" i="5" l="1"/>
  <c r="D28" i="4" l="1"/>
  <c r="E15" i="4"/>
  <c r="D19" i="3" l="1"/>
  <c r="L28" i="3"/>
  <c r="F19" i="2" l="1"/>
  <c r="N11" i="11" l="1"/>
  <c r="L10" i="13"/>
  <c r="K10" i="13"/>
  <c r="J10" i="13"/>
  <c r="I10" i="13"/>
  <c r="H10" i="13"/>
  <c r="G10" i="13"/>
  <c r="F10" i="13"/>
  <c r="E10" i="13"/>
  <c r="D10" i="13"/>
  <c r="L7" i="13"/>
  <c r="L8" i="13" s="1"/>
  <c r="K7" i="13"/>
  <c r="K8" i="13" s="1"/>
  <c r="J7" i="13"/>
  <c r="J8" i="13" s="1"/>
  <c r="I7" i="13"/>
  <c r="H7" i="13"/>
  <c r="H8" i="13" s="1"/>
  <c r="G7" i="13"/>
  <c r="G8" i="13" s="1"/>
  <c r="F7" i="13"/>
  <c r="F8" i="13" s="1"/>
  <c r="E7" i="13"/>
  <c r="E8" i="13" s="1"/>
  <c r="D7" i="13"/>
  <c r="L28" i="12"/>
  <c r="L40" i="12" s="1"/>
  <c r="K28" i="12"/>
  <c r="K40" i="12" s="1"/>
  <c r="J28" i="12"/>
  <c r="J40" i="12" s="1"/>
  <c r="I28" i="12"/>
  <c r="I40" i="12" s="1"/>
  <c r="H28" i="12"/>
  <c r="H40" i="12" s="1"/>
  <c r="G28" i="12"/>
  <c r="G40" i="12" s="1"/>
  <c r="F28" i="12"/>
  <c r="F40" i="12" s="1"/>
  <c r="E28" i="12"/>
  <c r="E40" i="12" s="1"/>
  <c r="D28" i="12"/>
  <c r="D40" i="12" s="1"/>
  <c r="N27" i="12"/>
  <c r="M27" i="12"/>
  <c r="N26" i="12"/>
  <c r="M26" i="12"/>
  <c r="N25" i="12"/>
  <c r="M25" i="12"/>
  <c r="N24" i="12"/>
  <c r="M24" i="12"/>
  <c r="N22" i="12"/>
  <c r="M22" i="12"/>
  <c r="N21" i="12"/>
  <c r="M21" i="12"/>
  <c r="L19" i="12"/>
  <c r="L36" i="12" s="1"/>
  <c r="K19" i="12"/>
  <c r="K36" i="12" s="1"/>
  <c r="J19" i="12"/>
  <c r="J36" i="12" s="1"/>
  <c r="I19" i="12"/>
  <c r="I36" i="12" s="1"/>
  <c r="I51" i="12" s="1"/>
  <c r="H19" i="12"/>
  <c r="H36" i="12" s="1"/>
  <c r="G19" i="12"/>
  <c r="G36" i="12" s="1"/>
  <c r="F19" i="12"/>
  <c r="F36" i="12" s="1"/>
  <c r="E19" i="12"/>
  <c r="E36" i="12" s="1"/>
  <c r="E51" i="12" s="1"/>
  <c r="D19" i="12"/>
  <c r="D36" i="12" s="1"/>
  <c r="N18" i="12"/>
  <c r="M18" i="12"/>
  <c r="N17" i="12"/>
  <c r="M17" i="12"/>
  <c r="L15" i="12"/>
  <c r="L32" i="12" s="1"/>
  <c r="K15" i="12"/>
  <c r="J15" i="12"/>
  <c r="J32" i="12" s="1"/>
  <c r="I15" i="12"/>
  <c r="H15" i="12"/>
  <c r="H32" i="12" s="1"/>
  <c r="G15" i="12"/>
  <c r="F15" i="12"/>
  <c r="F32" i="12" s="1"/>
  <c r="E15" i="12"/>
  <c r="D15" i="12"/>
  <c r="D32" i="12" s="1"/>
  <c r="N14" i="12"/>
  <c r="M14" i="12"/>
  <c r="N10" i="12"/>
  <c r="M10" i="12"/>
  <c r="L8" i="12"/>
  <c r="K8" i="12"/>
  <c r="J8" i="12"/>
  <c r="I8" i="12"/>
  <c r="H8" i="12"/>
  <c r="G8" i="12"/>
  <c r="F8" i="12"/>
  <c r="E8" i="12"/>
  <c r="D8" i="12"/>
  <c r="N7" i="12"/>
  <c r="N8" i="12" s="1"/>
  <c r="M7" i="12"/>
  <c r="M8" i="12" s="1"/>
  <c r="A2" i="12"/>
  <c r="L29" i="11"/>
  <c r="L41" i="11" s="1"/>
  <c r="K29" i="11"/>
  <c r="K41" i="11" s="1"/>
  <c r="J29" i="11"/>
  <c r="J41" i="11" s="1"/>
  <c r="I29" i="11"/>
  <c r="I41" i="11" s="1"/>
  <c r="H41" i="11"/>
  <c r="G29" i="11"/>
  <c r="G41" i="11" s="1"/>
  <c r="F29" i="11"/>
  <c r="F41" i="11" s="1"/>
  <c r="E29" i="11"/>
  <c r="E41" i="11" s="1"/>
  <c r="D29" i="11"/>
  <c r="D41" i="11" s="1"/>
  <c r="N28" i="11"/>
  <c r="M28" i="11"/>
  <c r="N27" i="11"/>
  <c r="M27" i="11"/>
  <c r="N26" i="11"/>
  <c r="M26" i="11"/>
  <c r="N25" i="11"/>
  <c r="M25" i="11"/>
  <c r="N22" i="11"/>
  <c r="M22" i="11"/>
  <c r="N21" i="11"/>
  <c r="M21" i="11"/>
  <c r="L37" i="11"/>
  <c r="K19" i="11"/>
  <c r="K37" i="11" s="1"/>
  <c r="J19" i="11"/>
  <c r="J37" i="11" s="1"/>
  <c r="I19" i="11"/>
  <c r="I37" i="11" s="1"/>
  <c r="H19" i="11"/>
  <c r="H37" i="11" s="1"/>
  <c r="G19" i="11"/>
  <c r="G37" i="11" s="1"/>
  <c r="F19" i="11"/>
  <c r="F37" i="11" s="1"/>
  <c r="E19" i="11"/>
  <c r="E37" i="11" s="1"/>
  <c r="D19" i="11"/>
  <c r="D37" i="11" s="1"/>
  <c r="N18" i="11"/>
  <c r="M18" i="11"/>
  <c r="N17" i="11"/>
  <c r="M17" i="11"/>
  <c r="K15" i="11"/>
  <c r="J33" i="11"/>
  <c r="F33" i="11"/>
  <c r="N13" i="11"/>
  <c r="M13" i="11"/>
  <c r="M11" i="11"/>
  <c r="N10" i="11"/>
  <c r="M10" i="11"/>
  <c r="L8" i="11"/>
  <c r="I8" i="11"/>
  <c r="H8" i="11"/>
  <c r="G8" i="11"/>
  <c r="F8" i="11"/>
  <c r="E8" i="11"/>
  <c r="D8" i="11"/>
  <c r="N7" i="11"/>
  <c r="N8" i="11" s="1"/>
  <c r="M7" i="11"/>
  <c r="M8" i="11" s="1"/>
  <c r="A2" i="11"/>
  <c r="L28" i="10"/>
  <c r="L40" i="10" s="1"/>
  <c r="K28" i="10"/>
  <c r="K40" i="10" s="1"/>
  <c r="J28" i="10"/>
  <c r="J40" i="10" s="1"/>
  <c r="I28" i="10"/>
  <c r="I40" i="10" s="1"/>
  <c r="H28" i="10"/>
  <c r="H40" i="10" s="1"/>
  <c r="G28" i="10"/>
  <c r="G40" i="10" s="1"/>
  <c r="F28" i="10"/>
  <c r="F40" i="10" s="1"/>
  <c r="E28" i="10"/>
  <c r="E40" i="10" s="1"/>
  <c r="D28" i="10"/>
  <c r="D40" i="10" s="1"/>
  <c r="N27" i="10"/>
  <c r="M27" i="10"/>
  <c r="N26" i="10"/>
  <c r="N25" i="10"/>
  <c r="N24" i="10"/>
  <c r="M24" i="10"/>
  <c r="N22" i="10"/>
  <c r="M22" i="10"/>
  <c r="N21" i="10"/>
  <c r="M21" i="10"/>
  <c r="L19" i="10"/>
  <c r="L36" i="10" s="1"/>
  <c r="K19" i="10"/>
  <c r="K36" i="10" s="1"/>
  <c r="J19" i="10"/>
  <c r="J36" i="10" s="1"/>
  <c r="I19" i="10"/>
  <c r="I36" i="10" s="1"/>
  <c r="I51" i="10" s="1"/>
  <c r="H19" i="10"/>
  <c r="H36" i="10" s="1"/>
  <c r="G19" i="10"/>
  <c r="G36" i="10" s="1"/>
  <c r="F19" i="10"/>
  <c r="F36" i="10" s="1"/>
  <c r="E19" i="10"/>
  <c r="E36" i="10" s="1"/>
  <c r="E51" i="10" s="1"/>
  <c r="D19" i="10"/>
  <c r="D36" i="10" s="1"/>
  <c r="N18" i="10"/>
  <c r="N17" i="10"/>
  <c r="M17" i="10"/>
  <c r="L32" i="10"/>
  <c r="K15" i="10"/>
  <c r="J15" i="10"/>
  <c r="J32" i="10" s="1"/>
  <c r="I15" i="10"/>
  <c r="H15" i="10"/>
  <c r="H32" i="10" s="1"/>
  <c r="G15" i="10"/>
  <c r="F15" i="10"/>
  <c r="F32" i="10" s="1"/>
  <c r="E15" i="10"/>
  <c r="D15" i="10"/>
  <c r="D32" i="10" s="1"/>
  <c r="N10" i="10"/>
  <c r="L8" i="10"/>
  <c r="K8" i="10"/>
  <c r="J8" i="10"/>
  <c r="I8" i="10"/>
  <c r="H8" i="10"/>
  <c r="G8" i="10"/>
  <c r="F8" i="10"/>
  <c r="E8" i="10"/>
  <c r="D8" i="10"/>
  <c r="N7" i="10"/>
  <c r="N8" i="10" s="1"/>
  <c r="M8" i="10"/>
  <c r="A2" i="10"/>
  <c r="L28" i="9"/>
  <c r="L40" i="9" s="1"/>
  <c r="K28" i="9"/>
  <c r="K40" i="9" s="1"/>
  <c r="J28" i="9"/>
  <c r="J40" i="9" s="1"/>
  <c r="I28" i="9"/>
  <c r="I40" i="9" s="1"/>
  <c r="H28" i="9"/>
  <c r="H40" i="9" s="1"/>
  <c r="G28" i="9"/>
  <c r="G40" i="9" s="1"/>
  <c r="F28" i="9"/>
  <c r="F40" i="9" s="1"/>
  <c r="E28" i="9"/>
  <c r="E40" i="9" s="1"/>
  <c r="D28" i="9"/>
  <c r="D40" i="9" s="1"/>
  <c r="N27" i="9"/>
  <c r="M27" i="9"/>
  <c r="N26" i="9"/>
  <c r="M26" i="9"/>
  <c r="N25" i="9"/>
  <c r="M25" i="9"/>
  <c r="N24" i="9"/>
  <c r="M24" i="9"/>
  <c r="N22" i="9"/>
  <c r="M22" i="9"/>
  <c r="N21" i="9"/>
  <c r="M21" i="9"/>
  <c r="L19" i="9"/>
  <c r="L36" i="9" s="1"/>
  <c r="K19" i="9"/>
  <c r="K36" i="9" s="1"/>
  <c r="J19" i="9"/>
  <c r="J36" i="9" s="1"/>
  <c r="I19" i="9"/>
  <c r="I36" i="9" s="1"/>
  <c r="I51" i="9" s="1"/>
  <c r="H19" i="9"/>
  <c r="H36" i="9" s="1"/>
  <c r="G19" i="9"/>
  <c r="G36" i="9" s="1"/>
  <c r="F19" i="9"/>
  <c r="F36" i="9" s="1"/>
  <c r="E19" i="9"/>
  <c r="E36" i="9" s="1"/>
  <c r="E51" i="9" s="1"/>
  <c r="D19" i="9"/>
  <c r="D36" i="9" s="1"/>
  <c r="N18" i="9"/>
  <c r="M18" i="9"/>
  <c r="M19" i="9" s="1"/>
  <c r="M36" i="9" s="1"/>
  <c r="N17" i="9"/>
  <c r="L15" i="9"/>
  <c r="L32" i="9" s="1"/>
  <c r="K15" i="9"/>
  <c r="J15" i="9"/>
  <c r="J32" i="9" s="1"/>
  <c r="I15" i="9"/>
  <c r="H15" i="9"/>
  <c r="H32" i="9" s="1"/>
  <c r="G15" i="9"/>
  <c r="F15" i="9"/>
  <c r="F32" i="9" s="1"/>
  <c r="E15" i="9"/>
  <c r="D15" i="9"/>
  <c r="D32" i="9" s="1"/>
  <c r="N14" i="9"/>
  <c r="M14" i="9"/>
  <c r="N10" i="9"/>
  <c r="M10" i="9"/>
  <c r="L8" i="9"/>
  <c r="K8" i="9"/>
  <c r="J8" i="9"/>
  <c r="H8" i="9"/>
  <c r="G8" i="9"/>
  <c r="F8" i="9"/>
  <c r="E8" i="9"/>
  <c r="D8" i="9"/>
  <c r="N7" i="9"/>
  <c r="N8" i="9" s="1"/>
  <c r="M7" i="9"/>
  <c r="M8" i="9" s="1"/>
  <c r="A2" i="9"/>
  <c r="L28" i="8"/>
  <c r="L40" i="8" s="1"/>
  <c r="K28" i="8"/>
  <c r="K40" i="8" s="1"/>
  <c r="J28" i="8"/>
  <c r="J40" i="8" s="1"/>
  <c r="I28" i="8"/>
  <c r="I40" i="8" s="1"/>
  <c r="H28" i="8"/>
  <c r="H40" i="8" s="1"/>
  <c r="G28" i="8"/>
  <c r="G40" i="8" s="1"/>
  <c r="F28" i="8"/>
  <c r="F40" i="8" s="1"/>
  <c r="E28" i="8"/>
  <c r="E40" i="8" s="1"/>
  <c r="D28" i="8"/>
  <c r="D40" i="8" s="1"/>
  <c r="N27" i="8"/>
  <c r="M27" i="8"/>
  <c r="N25" i="8"/>
  <c r="M25" i="8"/>
  <c r="N24" i="8"/>
  <c r="M24" i="8"/>
  <c r="N22" i="8"/>
  <c r="M22" i="8"/>
  <c r="N21" i="8"/>
  <c r="M21" i="8"/>
  <c r="L19" i="8"/>
  <c r="L36" i="8" s="1"/>
  <c r="K19" i="8"/>
  <c r="K36" i="8" s="1"/>
  <c r="J19" i="8"/>
  <c r="J36" i="8" s="1"/>
  <c r="I19" i="8"/>
  <c r="I36" i="8" s="1"/>
  <c r="I51" i="8" s="1"/>
  <c r="H19" i="8"/>
  <c r="H36" i="8" s="1"/>
  <c r="G19" i="8"/>
  <c r="G36" i="8" s="1"/>
  <c r="F19" i="8"/>
  <c r="F36" i="8" s="1"/>
  <c r="E19" i="8"/>
  <c r="E36" i="8" s="1"/>
  <c r="E51" i="8" s="1"/>
  <c r="D19" i="8"/>
  <c r="D36" i="8" s="1"/>
  <c r="N18" i="8"/>
  <c r="N17" i="8"/>
  <c r="M17" i="8"/>
  <c r="L15" i="8"/>
  <c r="L32" i="8" s="1"/>
  <c r="K15" i="8"/>
  <c r="J15" i="8"/>
  <c r="J32" i="8" s="1"/>
  <c r="I15" i="8"/>
  <c r="I32" i="8" s="1"/>
  <c r="H15" i="8"/>
  <c r="H32" i="8" s="1"/>
  <c r="G15" i="8"/>
  <c r="F15" i="8"/>
  <c r="F32" i="8" s="1"/>
  <c r="E15" i="8"/>
  <c r="E32" i="8" s="1"/>
  <c r="D15" i="8"/>
  <c r="D32" i="8" s="1"/>
  <c r="N14" i="8"/>
  <c r="M14" i="8"/>
  <c r="N10" i="8"/>
  <c r="M10" i="8"/>
  <c r="L8" i="8"/>
  <c r="K8" i="8"/>
  <c r="J8" i="8"/>
  <c r="I8" i="8"/>
  <c r="H8" i="8"/>
  <c r="G8" i="8"/>
  <c r="F8" i="8"/>
  <c r="E8" i="8"/>
  <c r="D8" i="8"/>
  <c r="N7" i="8"/>
  <c r="N8" i="8" s="1"/>
  <c r="M7" i="8"/>
  <c r="M8" i="8" s="1"/>
  <c r="A2" i="8"/>
  <c r="L28" i="7"/>
  <c r="L40" i="7" s="1"/>
  <c r="K28" i="7"/>
  <c r="K40" i="7" s="1"/>
  <c r="J28" i="7"/>
  <c r="J40" i="7" s="1"/>
  <c r="I28" i="7"/>
  <c r="I40" i="7" s="1"/>
  <c r="H28" i="7"/>
  <c r="H40" i="7" s="1"/>
  <c r="G28" i="7"/>
  <c r="G40" i="7" s="1"/>
  <c r="F28" i="7"/>
  <c r="F40" i="7" s="1"/>
  <c r="E28" i="7"/>
  <c r="E40" i="7" s="1"/>
  <c r="D28" i="7"/>
  <c r="D40" i="7" s="1"/>
  <c r="N27" i="7"/>
  <c r="M27" i="7"/>
  <c r="N26" i="7"/>
  <c r="M26" i="7"/>
  <c r="N25" i="7"/>
  <c r="M25" i="7"/>
  <c r="N24" i="7"/>
  <c r="M24" i="7"/>
  <c r="N22" i="7"/>
  <c r="M22" i="7"/>
  <c r="N21" i="7"/>
  <c r="M21" i="7"/>
  <c r="L19" i="7"/>
  <c r="L36" i="7" s="1"/>
  <c r="L51" i="7" s="1"/>
  <c r="K19" i="7"/>
  <c r="K36" i="7" s="1"/>
  <c r="J19" i="7"/>
  <c r="J36" i="7" s="1"/>
  <c r="I19" i="7"/>
  <c r="I36" i="7" s="1"/>
  <c r="H19" i="7"/>
  <c r="H36" i="7" s="1"/>
  <c r="H51" i="7" s="1"/>
  <c r="G19" i="7"/>
  <c r="G36" i="7" s="1"/>
  <c r="F19" i="7"/>
  <c r="F36" i="7" s="1"/>
  <c r="E19" i="7"/>
  <c r="E36" i="7" s="1"/>
  <c r="D19" i="7"/>
  <c r="D36" i="7" s="1"/>
  <c r="D51" i="7" s="1"/>
  <c r="N18" i="7"/>
  <c r="M18" i="7"/>
  <c r="N17" i="7"/>
  <c r="M17" i="7"/>
  <c r="K15" i="7"/>
  <c r="K32" i="7" s="1"/>
  <c r="J15" i="7"/>
  <c r="J32" i="7" s="1"/>
  <c r="I15" i="7"/>
  <c r="H15" i="7"/>
  <c r="G15" i="7"/>
  <c r="G32" i="7" s="1"/>
  <c r="F15" i="7"/>
  <c r="F32" i="7" s="1"/>
  <c r="E15" i="7"/>
  <c r="D15" i="7"/>
  <c r="N10" i="7"/>
  <c r="M10" i="7"/>
  <c r="L8" i="7"/>
  <c r="K8" i="7"/>
  <c r="H8" i="7"/>
  <c r="G8" i="7"/>
  <c r="F8" i="7"/>
  <c r="E8" i="7"/>
  <c r="D8" i="7"/>
  <c r="N7" i="7"/>
  <c r="N8" i="7" s="1"/>
  <c r="M7" i="7"/>
  <c r="M8" i="7" s="1"/>
  <c r="A2" i="7"/>
  <c r="L28" i="6"/>
  <c r="L40" i="6" s="1"/>
  <c r="K28" i="6"/>
  <c r="K40" i="6" s="1"/>
  <c r="J28" i="6"/>
  <c r="J40" i="6" s="1"/>
  <c r="I28" i="6"/>
  <c r="I40" i="6" s="1"/>
  <c r="H28" i="6"/>
  <c r="H40" i="6" s="1"/>
  <c r="G28" i="6"/>
  <c r="G40" i="6" s="1"/>
  <c r="F28" i="6"/>
  <c r="F40" i="6" s="1"/>
  <c r="E28" i="6"/>
  <c r="E40" i="6" s="1"/>
  <c r="D28" i="6"/>
  <c r="D40" i="6" s="1"/>
  <c r="N27" i="6"/>
  <c r="M27" i="6"/>
  <c r="N26" i="6"/>
  <c r="N25" i="6"/>
  <c r="M25" i="6"/>
  <c r="N24" i="6"/>
  <c r="M24" i="6"/>
  <c r="N22" i="6"/>
  <c r="M22" i="6"/>
  <c r="N21" i="6"/>
  <c r="L19" i="6"/>
  <c r="L36" i="6" s="1"/>
  <c r="K19" i="6"/>
  <c r="K36" i="6" s="1"/>
  <c r="J19" i="6"/>
  <c r="J36" i="6" s="1"/>
  <c r="I19" i="6"/>
  <c r="I36" i="6" s="1"/>
  <c r="I51" i="6" s="1"/>
  <c r="H36" i="6"/>
  <c r="G19" i="6"/>
  <c r="G36" i="6" s="1"/>
  <c r="F19" i="6"/>
  <c r="F36" i="6" s="1"/>
  <c r="E19" i="6"/>
  <c r="E36" i="6" s="1"/>
  <c r="E51" i="6" s="1"/>
  <c r="D19" i="6"/>
  <c r="D36" i="6" s="1"/>
  <c r="N18" i="6"/>
  <c r="N17" i="6"/>
  <c r="M17" i="6"/>
  <c r="L15" i="6"/>
  <c r="L32" i="6" s="1"/>
  <c r="K15" i="6"/>
  <c r="J15" i="6"/>
  <c r="J32" i="6" s="1"/>
  <c r="I15" i="6"/>
  <c r="H15" i="6"/>
  <c r="H32" i="6" s="1"/>
  <c r="G15" i="6"/>
  <c r="F15" i="6"/>
  <c r="F32" i="6" s="1"/>
  <c r="E15" i="6"/>
  <c r="D15" i="6"/>
  <c r="D32" i="6" s="1"/>
  <c r="N14" i="6"/>
  <c r="M14" i="6"/>
  <c r="N10" i="6"/>
  <c r="M10" i="6"/>
  <c r="L8" i="6"/>
  <c r="K8" i="6"/>
  <c r="J8" i="6"/>
  <c r="I8" i="6"/>
  <c r="H8" i="6"/>
  <c r="G8" i="6"/>
  <c r="F8" i="6"/>
  <c r="E8" i="6"/>
  <c r="D8" i="6"/>
  <c r="N8" i="6"/>
  <c r="M8" i="6"/>
  <c r="A2" i="6"/>
  <c r="L28" i="5"/>
  <c r="L40" i="5" s="1"/>
  <c r="K40" i="5"/>
  <c r="J28" i="5"/>
  <c r="J40" i="5" s="1"/>
  <c r="I28" i="5"/>
  <c r="I40" i="5" s="1"/>
  <c r="H28" i="5"/>
  <c r="H40" i="5" s="1"/>
  <c r="G28" i="5"/>
  <c r="G40" i="5" s="1"/>
  <c r="F28" i="5"/>
  <c r="F40" i="5" s="1"/>
  <c r="E28" i="5"/>
  <c r="E40" i="5" s="1"/>
  <c r="D28" i="5"/>
  <c r="D40" i="5" s="1"/>
  <c r="N27" i="5"/>
  <c r="M27" i="5"/>
  <c r="N26" i="5"/>
  <c r="M26" i="5"/>
  <c r="N25" i="5"/>
  <c r="M25" i="5"/>
  <c r="N24" i="5"/>
  <c r="M24" i="5"/>
  <c r="N22" i="5"/>
  <c r="M22" i="5"/>
  <c r="N21" i="5"/>
  <c r="M21" i="5"/>
  <c r="L19" i="5"/>
  <c r="L36" i="5" s="1"/>
  <c r="K19" i="5"/>
  <c r="K36" i="5" s="1"/>
  <c r="J19" i="5"/>
  <c r="J36" i="5" s="1"/>
  <c r="I19" i="5"/>
  <c r="I36" i="5" s="1"/>
  <c r="H19" i="5"/>
  <c r="H36" i="5" s="1"/>
  <c r="G19" i="5"/>
  <c r="G36" i="5" s="1"/>
  <c r="F19" i="5"/>
  <c r="F36" i="5" s="1"/>
  <c r="E19" i="5"/>
  <c r="E36" i="5" s="1"/>
  <c r="D19" i="5"/>
  <c r="D36" i="5" s="1"/>
  <c r="N18" i="5"/>
  <c r="M18" i="5"/>
  <c r="N17" i="5"/>
  <c r="M17" i="5"/>
  <c r="L15" i="5"/>
  <c r="K15" i="5"/>
  <c r="J15" i="5"/>
  <c r="J32" i="5" s="1"/>
  <c r="I15" i="5"/>
  <c r="H15" i="5"/>
  <c r="G15" i="5"/>
  <c r="F15" i="5"/>
  <c r="F32" i="5" s="1"/>
  <c r="E15" i="5"/>
  <c r="D15" i="5"/>
  <c r="N14" i="5"/>
  <c r="M14" i="5"/>
  <c r="N10" i="5"/>
  <c r="M10" i="5"/>
  <c r="L8" i="5"/>
  <c r="K8" i="5"/>
  <c r="J8" i="5"/>
  <c r="H8" i="5"/>
  <c r="G8" i="5"/>
  <c r="F8" i="5"/>
  <c r="E8" i="5"/>
  <c r="D8" i="5"/>
  <c r="N7" i="5"/>
  <c r="N8" i="5" s="1"/>
  <c r="M7" i="5"/>
  <c r="M8" i="5" s="1"/>
  <c r="A2" i="5"/>
  <c r="L28" i="4"/>
  <c r="L40" i="4" s="1"/>
  <c r="K28" i="4"/>
  <c r="K40" i="4" s="1"/>
  <c r="J28" i="4"/>
  <c r="J40" i="4" s="1"/>
  <c r="I28" i="4"/>
  <c r="I40" i="4" s="1"/>
  <c r="H28" i="4"/>
  <c r="H40" i="4" s="1"/>
  <c r="G40" i="4"/>
  <c r="F28" i="4"/>
  <c r="F40" i="4" s="1"/>
  <c r="E28" i="4"/>
  <c r="E40" i="4" s="1"/>
  <c r="D40" i="4"/>
  <c r="N27" i="4"/>
  <c r="M27" i="4"/>
  <c r="N26" i="4"/>
  <c r="N25" i="4"/>
  <c r="M25" i="4"/>
  <c r="N24" i="4"/>
  <c r="M24" i="4"/>
  <c r="N22" i="4"/>
  <c r="M22" i="4"/>
  <c r="N21" i="4"/>
  <c r="M21" i="4"/>
  <c r="L19" i="4"/>
  <c r="L36" i="4" s="1"/>
  <c r="K19" i="4"/>
  <c r="K36" i="4" s="1"/>
  <c r="J19" i="4"/>
  <c r="J36" i="4" s="1"/>
  <c r="I19" i="4"/>
  <c r="I36" i="4" s="1"/>
  <c r="I51" i="4" s="1"/>
  <c r="H19" i="4"/>
  <c r="H36" i="4" s="1"/>
  <c r="G36" i="4"/>
  <c r="F19" i="4"/>
  <c r="F36" i="4" s="1"/>
  <c r="E19" i="4"/>
  <c r="E36" i="4" s="1"/>
  <c r="E51" i="4" s="1"/>
  <c r="D19" i="4"/>
  <c r="D36" i="4" s="1"/>
  <c r="N18" i="4"/>
  <c r="M18" i="4"/>
  <c r="N17" i="4"/>
  <c r="M17" i="4"/>
  <c r="L15" i="4"/>
  <c r="L32" i="4" s="1"/>
  <c r="K15" i="4"/>
  <c r="J15" i="4"/>
  <c r="J32" i="4" s="1"/>
  <c r="I15" i="4"/>
  <c r="H15" i="4"/>
  <c r="H32" i="4" s="1"/>
  <c r="G15" i="4"/>
  <c r="F15" i="4"/>
  <c r="F32" i="4" s="1"/>
  <c r="D15" i="4"/>
  <c r="D32" i="4" s="1"/>
  <c r="N14" i="4"/>
  <c r="N10" i="4"/>
  <c r="M10" i="4"/>
  <c r="L8" i="4"/>
  <c r="K8" i="4"/>
  <c r="J8" i="4"/>
  <c r="I8" i="4"/>
  <c r="G8" i="4"/>
  <c r="F8" i="4"/>
  <c r="E8" i="4"/>
  <c r="D8" i="4"/>
  <c r="N7" i="4"/>
  <c r="N8" i="4" s="1"/>
  <c r="M7" i="4"/>
  <c r="M8" i="4" s="1"/>
  <c r="A2" i="4"/>
  <c r="L40" i="3"/>
  <c r="K28" i="3"/>
  <c r="K40" i="3" s="1"/>
  <c r="J28" i="3"/>
  <c r="J40" i="3" s="1"/>
  <c r="I40" i="3"/>
  <c r="H28" i="3"/>
  <c r="H40" i="3" s="1"/>
  <c r="G28" i="3"/>
  <c r="G40" i="3" s="1"/>
  <c r="F40" i="3"/>
  <c r="E28" i="3"/>
  <c r="E40" i="3" s="1"/>
  <c r="D28" i="3"/>
  <c r="D40" i="3" s="1"/>
  <c r="N27" i="3"/>
  <c r="M27" i="3"/>
  <c r="N26" i="3"/>
  <c r="M26" i="3"/>
  <c r="N25" i="3"/>
  <c r="M25" i="3"/>
  <c r="N24" i="3"/>
  <c r="M24" i="3"/>
  <c r="N22" i="3"/>
  <c r="M22" i="3"/>
  <c r="N21" i="3"/>
  <c r="L19" i="3"/>
  <c r="L36" i="3" s="1"/>
  <c r="K19" i="3"/>
  <c r="K36" i="3" s="1"/>
  <c r="J19" i="3"/>
  <c r="J36" i="3" s="1"/>
  <c r="I19" i="3"/>
  <c r="I36" i="3" s="1"/>
  <c r="H19" i="3"/>
  <c r="H36" i="3" s="1"/>
  <c r="G19" i="3"/>
  <c r="G36" i="3" s="1"/>
  <c r="F19" i="3"/>
  <c r="F36" i="3" s="1"/>
  <c r="E19" i="3"/>
  <c r="E36" i="3" s="1"/>
  <c r="D36" i="3"/>
  <c r="N18" i="3"/>
  <c r="M18" i="3"/>
  <c r="N17" i="3"/>
  <c r="M17" i="3"/>
  <c r="L15" i="3"/>
  <c r="K15" i="3"/>
  <c r="J15" i="3"/>
  <c r="J32" i="3" s="1"/>
  <c r="I15" i="3"/>
  <c r="H15" i="3"/>
  <c r="G15" i="3"/>
  <c r="F15" i="3"/>
  <c r="F32" i="3" s="1"/>
  <c r="E15" i="3"/>
  <c r="D15" i="3"/>
  <c r="D32" i="3" s="1"/>
  <c r="N14" i="3"/>
  <c r="M14" i="3"/>
  <c r="N10" i="3"/>
  <c r="M10" i="3"/>
  <c r="L8" i="3"/>
  <c r="K8" i="3"/>
  <c r="J8" i="3"/>
  <c r="I8" i="3"/>
  <c r="H8" i="3"/>
  <c r="G8" i="3"/>
  <c r="F8" i="3"/>
  <c r="E8" i="3"/>
  <c r="D8" i="3"/>
  <c r="N7" i="3"/>
  <c r="N8" i="3" s="1"/>
  <c r="M7" i="3"/>
  <c r="M8" i="3" s="1"/>
  <c r="A2" i="3"/>
  <c r="L28" i="2"/>
  <c r="L40" i="2" s="1"/>
  <c r="K28" i="2"/>
  <c r="K40" i="2" s="1"/>
  <c r="J28" i="2"/>
  <c r="J40" i="2" s="1"/>
  <c r="I28" i="2"/>
  <c r="I40" i="2" s="1"/>
  <c r="H28" i="2"/>
  <c r="H40" i="2" s="1"/>
  <c r="G28" i="2"/>
  <c r="G40" i="2" s="1"/>
  <c r="F28" i="2"/>
  <c r="F40" i="2" s="1"/>
  <c r="E28" i="2"/>
  <c r="E40" i="2" s="1"/>
  <c r="D28" i="2"/>
  <c r="D40" i="2" s="1"/>
  <c r="N27" i="2"/>
  <c r="M27" i="2"/>
  <c r="N26" i="2"/>
  <c r="M26" i="2"/>
  <c r="N25" i="2"/>
  <c r="M25" i="2"/>
  <c r="N24" i="2"/>
  <c r="M24" i="2"/>
  <c r="N22" i="2"/>
  <c r="M22" i="2"/>
  <c r="N21" i="2"/>
  <c r="M21" i="2"/>
  <c r="L19" i="2"/>
  <c r="L36" i="2" s="1"/>
  <c r="L51" i="2" s="1"/>
  <c r="K19" i="2"/>
  <c r="K36" i="2" s="1"/>
  <c r="J19" i="2"/>
  <c r="J36" i="2" s="1"/>
  <c r="I19" i="2"/>
  <c r="I36" i="2" s="1"/>
  <c r="I51" i="2" s="1"/>
  <c r="H19" i="2"/>
  <c r="H36" i="2" s="1"/>
  <c r="H51" i="2" s="1"/>
  <c r="G36" i="2"/>
  <c r="F36" i="2"/>
  <c r="E19" i="2"/>
  <c r="E36" i="2" s="1"/>
  <c r="E51" i="2" s="1"/>
  <c r="D19" i="2"/>
  <c r="D36" i="2" s="1"/>
  <c r="D51" i="2" s="1"/>
  <c r="N18" i="2"/>
  <c r="M18" i="2"/>
  <c r="N17" i="2"/>
  <c r="L15" i="2"/>
  <c r="L32" i="2" s="1"/>
  <c r="K15" i="2"/>
  <c r="J15" i="2"/>
  <c r="J32" i="2" s="1"/>
  <c r="I15" i="2"/>
  <c r="H15" i="2"/>
  <c r="H32" i="2" s="1"/>
  <c r="G15" i="2"/>
  <c r="F15" i="2"/>
  <c r="F32" i="2" s="1"/>
  <c r="E15" i="2"/>
  <c r="D15" i="2"/>
  <c r="D32" i="2" s="1"/>
  <c r="N14" i="2"/>
  <c r="N10" i="2"/>
  <c r="M10" i="2"/>
  <c r="L8" i="2"/>
  <c r="K8" i="2"/>
  <c r="J8" i="2"/>
  <c r="I8" i="2"/>
  <c r="H8" i="2"/>
  <c r="G8" i="2"/>
  <c r="F8" i="2"/>
  <c r="E8" i="2"/>
  <c r="D8" i="2"/>
  <c r="N7" i="2"/>
  <c r="N8" i="2" s="1"/>
  <c r="M7" i="2"/>
  <c r="M8" i="2" s="1"/>
  <c r="A2" i="2"/>
  <c r="M27" i="1"/>
  <c r="M26" i="1"/>
  <c r="M25" i="1"/>
  <c r="M24" i="1"/>
  <c r="M22" i="1"/>
  <c r="M14" i="1"/>
  <c r="N7" i="1"/>
  <c r="E30" i="12" l="1"/>
  <c r="I30" i="12"/>
  <c r="I44" i="12" s="1"/>
  <c r="N28" i="12"/>
  <c r="N40" i="12" s="1"/>
  <c r="N19" i="9"/>
  <c r="N36" i="9" s="1"/>
  <c r="N51" i="9" s="1"/>
  <c r="H30" i="3"/>
  <c r="H37" i="3" s="1"/>
  <c r="M28" i="12"/>
  <c r="M40" i="12" s="1"/>
  <c r="M28" i="1"/>
  <c r="I30" i="7"/>
  <c r="I41" i="7" s="1"/>
  <c r="M15" i="12"/>
  <c r="M19" i="11"/>
  <c r="M37" i="11" s="1"/>
  <c r="M52" i="11" s="1"/>
  <c r="N15" i="11"/>
  <c r="N33" i="11" s="1"/>
  <c r="D31" i="11"/>
  <c r="D38" i="11" s="1"/>
  <c r="H31" i="11"/>
  <c r="H34" i="11" s="1"/>
  <c r="L31" i="11"/>
  <c r="L42" i="11" s="1"/>
  <c r="E31" i="11"/>
  <c r="E34" i="11" s="1"/>
  <c r="I31" i="11"/>
  <c r="I45" i="11" s="1"/>
  <c r="M29" i="11"/>
  <c r="M41" i="11" s="1"/>
  <c r="M53" i="11" s="1"/>
  <c r="N29" i="11"/>
  <c r="N41" i="11" s="1"/>
  <c r="N53" i="11" s="1"/>
  <c r="M28" i="10"/>
  <c r="M40" i="10" s="1"/>
  <c r="M52" i="10" s="1"/>
  <c r="M19" i="10"/>
  <c r="M36" i="10" s="1"/>
  <c r="M51" i="10" s="1"/>
  <c r="E30" i="10"/>
  <c r="E44" i="10" s="1"/>
  <c r="I30" i="10"/>
  <c r="I41" i="10" s="1"/>
  <c r="M15" i="11"/>
  <c r="M33" i="11" s="1"/>
  <c r="F31" i="11"/>
  <c r="F38" i="11" s="1"/>
  <c r="E30" i="9"/>
  <c r="E44" i="9" s="1"/>
  <c r="M15" i="10"/>
  <c r="M32" i="10" s="1"/>
  <c r="N28" i="10"/>
  <c r="N40" i="10" s="1"/>
  <c r="N52" i="10" s="1"/>
  <c r="J31" i="11"/>
  <c r="J38" i="11" s="1"/>
  <c r="N19" i="12"/>
  <c r="N36" i="12" s="1"/>
  <c r="N51" i="12" s="1"/>
  <c r="M15" i="6"/>
  <c r="M32" i="6" s="1"/>
  <c r="N15" i="10"/>
  <c r="N32" i="10" s="1"/>
  <c r="N19" i="10"/>
  <c r="N36" i="10" s="1"/>
  <c r="N51" i="10" s="1"/>
  <c r="N19" i="11"/>
  <c r="N37" i="11" s="1"/>
  <c r="N52" i="11" s="1"/>
  <c r="M19" i="12"/>
  <c r="M36" i="12" s="1"/>
  <c r="M51" i="12" s="1"/>
  <c r="N15" i="9"/>
  <c r="N32" i="9" s="1"/>
  <c r="N50" i="9" s="1"/>
  <c r="I30" i="9"/>
  <c r="I33" i="9" s="1"/>
  <c r="M28" i="9"/>
  <c r="M40" i="9" s="1"/>
  <c r="M52" i="9" s="1"/>
  <c r="M15" i="9"/>
  <c r="M32" i="9" s="1"/>
  <c r="N28" i="9"/>
  <c r="N40" i="9" s="1"/>
  <c r="N52" i="9" s="1"/>
  <c r="M28" i="8"/>
  <c r="M40" i="8" s="1"/>
  <c r="M52" i="8" s="1"/>
  <c r="M15" i="8"/>
  <c r="M32" i="8" s="1"/>
  <c r="M19" i="8"/>
  <c r="M36" i="8" s="1"/>
  <c r="M51" i="8" s="1"/>
  <c r="K30" i="8"/>
  <c r="K37" i="8" s="1"/>
  <c r="I30" i="8"/>
  <c r="I41" i="8" s="1"/>
  <c r="G30" i="8"/>
  <c r="G37" i="8" s="1"/>
  <c r="E30" i="8"/>
  <c r="E41" i="8" s="1"/>
  <c r="N28" i="8"/>
  <c r="N40" i="8" s="1"/>
  <c r="N52" i="8" s="1"/>
  <c r="N19" i="8"/>
  <c r="N36" i="8" s="1"/>
  <c r="N51" i="8" s="1"/>
  <c r="N15" i="8"/>
  <c r="N32" i="8" s="1"/>
  <c r="N50" i="8" s="1"/>
  <c r="M15" i="7"/>
  <c r="M32" i="7" s="1"/>
  <c r="E30" i="7"/>
  <c r="E37" i="7" s="1"/>
  <c r="M19" i="7"/>
  <c r="M36" i="7" s="1"/>
  <c r="M51" i="7" s="1"/>
  <c r="M28" i="7"/>
  <c r="M40" i="7" s="1"/>
  <c r="M52" i="7" s="1"/>
  <c r="N19" i="7"/>
  <c r="N36" i="7" s="1"/>
  <c r="N51" i="7" s="1"/>
  <c r="G30" i="7"/>
  <c r="G44" i="7" s="1"/>
  <c r="K30" i="7"/>
  <c r="K44" i="7" s="1"/>
  <c r="H30" i="7"/>
  <c r="H44" i="7" s="1"/>
  <c r="L30" i="7"/>
  <c r="L37" i="7" s="1"/>
  <c r="N28" i="7"/>
  <c r="N40" i="7" s="1"/>
  <c r="N52" i="7" s="1"/>
  <c r="D30" i="7"/>
  <c r="D41" i="7" s="1"/>
  <c r="N32" i="7"/>
  <c r="M28" i="6"/>
  <c r="M40" i="6" s="1"/>
  <c r="M52" i="6" s="1"/>
  <c r="M19" i="6"/>
  <c r="M36" i="6" s="1"/>
  <c r="M51" i="6" s="1"/>
  <c r="I30" i="6"/>
  <c r="I41" i="6" s="1"/>
  <c r="N19" i="6"/>
  <c r="N36" i="6" s="1"/>
  <c r="N51" i="6" s="1"/>
  <c r="E30" i="6"/>
  <c r="E33" i="6" s="1"/>
  <c r="N15" i="6"/>
  <c r="N32" i="6" s="1"/>
  <c r="N28" i="6"/>
  <c r="N40" i="6" s="1"/>
  <c r="N52" i="6" s="1"/>
  <c r="M28" i="5"/>
  <c r="M40" i="5" s="1"/>
  <c r="M52" i="5" s="1"/>
  <c r="I30" i="5"/>
  <c r="I44" i="5" s="1"/>
  <c r="M19" i="5"/>
  <c r="M36" i="5" s="1"/>
  <c r="M51" i="5" s="1"/>
  <c r="L30" i="5"/>
  <c r="L44" i="5" s="1"/>
  <c r="J30" i="5"/>
  <c r="J37" i="5" s="1"/>
  <c r="M15" i="5"/>
  <c r="H30" i="5"/>
  <c r="H41" i="5" s="1"/>
  <c r="N15" i="5"/>
  <c r="N32" i="5" s="1"/>
  <c r="F30" i="5"/>
  <c r="F37" i="5" s="1"/>
  <c r="N19" i="5"/>
  <c r="N36" i="5" s="1"/>
  <c r="N51" i="5" s="1"/>
  <c r="E30" i="5"/>
  <c r="E41" i="5" s="1"/>
  <c r="D30" i="5"/>
  <c r="D37" i="5" s="1"/>
  <c r="N28" i="5"/>
  <c r="N40" i="5" s="1"/>
  <c r="N52" i="5" s="1"/>
  <c r="M19" i="4"/>
  <c r="M36" i="4" s="1"/>
  <c r="M51" i="4" s="1"/>
  <c r="M15" i="4"/>
  <c r="M32" i="4" s="1"/>
  <c r="M28" i="4"/>
  <c r="M40" i="4" s="1"/>
  <c r="M52" i="4" s="1"/>
  <c r="J30" i="4"/>
  <c r="J37" i="4" s="1"/>
  <c r="I30" i="4"/>
  <c r="I33" i="4" s="1"/>
  <c r="N19" i="4"/>
  <c r="N36" i="4" s="1"/>
  <c r="N51" i="4" s="1"/>
  <c r="F30" i="4"/>
  <c r="F37" i="4" s="1"/>
  <c r="E30" i="4"/>
  <c r="E41" i="4" s="1"/>
  <c r="N15" i="4"/>
  <c r="N32" i="4" s="1"/>
  <c r="N28" i="4"/>
  <c r="N40" i="4" s="1"/>
  <c r="N52" i="4" s="1"/>
  <c r="M19" i="3"/>
  <c r="M36" i="3" s="1"/>
  <c r="M51" i="3" s="1"/>
  <c r="G30" i="3"/>
  <c r="G44" i="3" s="1"/>
  <c r="L30" i="3"/>
  <c r="L41" i="3" s="1"/>
  <c r="K30" i="3"/>
  <c r="K44" i="3" s="1"/>
  <c r="N28" i="3"/>
  <c r="N40" i="3" s="1"/>
  <c r="N52" i="3" s="1"/>
  <c r="I30" i="3"/>
  <c r="I44" i="3" s="1"/>
  <c r="M28" i="3"/>
  <c r="M40" i="3" s="1"/>
  <c r="M52" i="3" s="1"/>
  <c r="E30" i="3"/>
  <c r="E41" i="3" s="1"/>
  <c r="N19" i="3"/>
  <c r="N36" i="3" s="1"/>
  <c r="N51" i="3" s="1"/>
  <c r="M15" i="2"/>
  <c r="M32" i="2" s="1"/>
  <c r="M10" i="13"/>
  <c r="M7" i="13"/>
  <c r="M8" i="13" s="1"/>
  <c r="I8" i="13"/>
  <c r="M25" i="13"/>
  <c r="M24" i="13"/>
  <c r="M22" i="13"/>
  <c r="I30" i="2"/>
  <c r="I44" i="2" s="1"/>
  <c r="M28" i="2"/>
  <c r="M40" i="2" s="1"/>
  <c r="M52" i="2" s="1"/>
  <c r="N25" i="13"/>
  <c r="E30" i="2"/>
  <c r="E37" i="2" s="1"/>
  <c r="N7" i="13"/>
  <c r="N8" i="13" s="1"/>
  <c r="N19" i="2"/>
  <c r="N36" i="2" s="1"/>
  <c r="N51" i="2" s="1"/>
  <c r="N10" i="13"/>
  <c r="D8" i="13"/>
  <c r="N15" i="12"/>
  <c r="N32" i="12" s="1"/>
  <c r="N24" i="13"/>
  <c r="N22" i="13"/>
  <c r="F51" i="12"/>
  <c r="D50" i="12"/>
  <c r="J51" i="12"/>
  <c r="N52" i="12"/>
  <c r="I52" i="12"/>
  <c r="H50" i="12"/>
  <c r="F52" i="12"/>
  <c r="E41" i="12"/>
  <c r="E37" i="12"/>
  <c r="E44" i="12"/>
  <c r="I37" i="12"/>
  <c r="D51" i="12"/>
  <c r="H51" i="12"/>
  <c r="L51" i="12"/>
  <c r="G52" i="12"/>
  <c r="K52" i="12"/>
  <c r="M32" i="12"/>
  <c r="F50" i="12"/>
  <c r="J50" i="12"/>
  <c r="M52" i="12"/>
  <c r="D52" i="12"/>
  <c r="H52" i="12"/>
  <c r="L52" i="12"/>
  <c r="E52" i="12"/>
  <c r="L50" i="12"/>
  <c r="G51" i="12"/>
  <c r="K51" i="12"/>
  <c r="J52" i="12"/>
  <c r="F30" i="12"/>
  <c r="F33" i="12" s="1"/>
  <c r="J30" i="12"/>
  <c r="G32" i="12"/>
  <c r="K32" i="12"/>
  <c r="G30" i="12"/>
  <c r="G33" i="12" s="1"/>
  <c r="K30" i="12"/>
  <c r="K33" i="12" s="1"/>
  <c r="E33" i="12"/>
  <c r="I33" i="12"/>
  <c r="D30" i="12"/>
  <c r="H30" i="12"/>
  <c r="L30" i="12"/>
  <c r="E32" i="12"/>
  <c r="I32" i="12"/>
  <c r="J33" i="12"/>
  <c r="K52" i="11"/>
  <c r="D52" i="11"/>
  <c r="H52" i="11"/>
  <c r="L52" i="11"/>
  <c r="G53" i="11"/>
  <c r="K53" i="11"/>
  <c r="G52" i="11"/>
  <c r="J53" i="11"/>
  <c r="F51" i="11"/>
  <c r="J51" i="11"/>
  <c r="E52" i="11"/>
  <c r="I52" i="11"/>
  <c r="D53" i="11"/>
  <c r="H53" i="11"/>
  <c r="L53" i="11"/>
  <c r="F53" i="11"/>
  <c r="E53" i="11"/>
  <c r="I53" i="11"/>
  <c r="G33" i="11"/>
  <c r="K33" i="11"/>
  <c r="F52" i="11"/>
  <c r="J52" i="11"/>
  <c r="G31" i="11"/>
  <c r="K31" i="11"/>
  <c r="K34" i="11" s="1"/>
  <c r="D33" i="11"/>
  <c r="H33" i="11"/>
  <c r="L33" i="11"/>
  <c r="E33" i="11"/>
  <c r="I33" i="11"/>
  <c r="F51" i="10"/>
  <c r="J51" i="10"/>
  <c r="E52" i="10"/>
  <c r="D50" i="10"/>
  <c r="H50" i="10"/>
  <c r="L50" i="10"/>
  <c r="G51" i="10"/>
  <c r="K51" i="10"/>
  <c r="F52" i="10"/>
  <c r="J52" i="10"/>
  <c r="D51" i="10"/>
  <c r="H51" i="10"/>
  <c r="L51" i="10"/>
  <c r="G52" i="10"/>
  <c r="K52" i="10"/>
  <c r="F50" i="10"/>
  <c r="J50" i="10"/>
  <c r="D52" i="10"/>
  <c r="H52" i="10"/>
  <c r="L52" i="10"/>
  <c r="I52" i="10"/>
  <c r="F30" i="10"/>
  <c r="J30" i="10"/>
  <c r="G32" i="10"/>
  <c r="K32" i="10"/>
  <c r="G30" i="10"/>
  <c r="G33" i="10" s="1"/>
  <c r="K30" i="10"/>
  <c r="K33" i="10" s="1"/>
  <c r="D30" i="10"/>
  <c r="H30" i="10"/>
  <c r="L30" i="10"/>
  <c r="E32" i="10"/>
  <c r="I32" i="10"/>
  <c r="D50" i="9"/>
  <c r="L50" i="9"/>
  <c r="F51" i="9"/>
  <c r="J51" i="9"/>
  <c r="I52" i="9"/>
  <c r="K51" i="9"/>
  <c r="J52" i="9"/>
  <c r="F50" i="9"/>
  <c r="J50" i="9"/>
  <c r="M51" i="9"/>
  <c r="D51" i="9"/>
  <c r="H51" i="9"/>
  <c r="L51" i="9"/>
  <c r="G52" i="9"/>
  <c r="K52" i="9"/>
  <c r="H50" i="9"/>
  <c r="G51" i="9"/>
  <c r="F52" i="9"/>
  <c r="D52" i="9"/>
  <c r="H52" i="9"/>
  <c r="L52" i="9"/>
  <c r="E52" i="9"/>
  <c r="F30" i="9"/>
  <c r="J30" i="9"/>
  <c r="J33" i="9" s="1"/>
  <c r="G32" i="9"/>
  <c r="K32" i="9"/>
  <c r="G30" i="9"/>
  <c r="K30" i="9"/>
  <c r="D30" i="9"/>
  <c r="H30" i="9"/>
  <c r="L30" i="9"/>
  <c r="E32" i="9"/>
  <c r="I32" i="9"/>
  <c r="F50" i="8"/>
  <c r="J50" i="8"/>
  <c r="D51" i="8"/>
  <c r="H51" i="8"/>
  <c r="L51" i="8"/>
  <c r="G52" i="8"/>
  <c r="K52" i="8"/>
  <c r="D52" i="8"/>
  <c r="H52" i="8"/>
  <c r="L52" i="8"/>
  <c r="D50" i="8"/>
  <c r="H50" i="8"/>
  <c r="L50" i="8"/>
  <c r="F51" i="8"/>
  <c r="J51" i="8"/>
  <c r="E52" i="8"/>
  <c r="I52" i="8"/>
  <c r="E50" i="8"/>
  <c r="I50" i="8"/>
  <c r="G51" i="8"/>
  <c r="K51" i="8"/>
  <c r="F52" i="8"/>
  <c r="J52" i="8"/>
  <c r="F30" i="8"/>
  <c r="F33" i="8" s="1"/>
  <c r="J30" i="8"/>
  <c r="J33" i="8" s="1"/>
  <c r="G32" i="8"/>
  <c r="K32" i="8"/>
  <c r="D30" i="8"/>
  <c r="H30" i="8"/>
  <c r="L30" i="8"/>
  <c r="J50" i="7"/>
  <c r="K52" i="7"/>
  <c r="E52" i="7"/>
  <c r="I52" i="7"/>
  <c r="F50" i="7"/>
  <c r="F52" i="7"/>
  <c r="J52" i="7"/>
  <c r="I51" i="7"/>
  <c r="E51" i="7"/>
  <c r="G52" i="7"/>
  <c r="G50" i="7"/>
  <c r="K50" i="7"/>
  <c r="F51" i="7"/>
  <c r="J51" i="7"/>
  <c r="D52" i="7"/>
  <c r="H52" i="7"/>
  <c r="L52" i="7"/>
  <c r="H32" i="7"/>
  <c r="F30" i="7"/>
  <c r="F33" i="7" s="1"/>
  <c r="J30" i="7"/>
  <c r="J33" i="7" s="1"/>
  <c r="D32" i="7"/>
  <c r="L32" i="7"/>
  <c r="G51" i="7"/>
  <c r="K51" i="7"/>
  <c r="E32" i="7"/>
  <c r="I32" i="7"/>
  <c r="F50" i="6"/>
  <c r="J50" i="6"/>
  <c r="D51" i="6"/>
  <c r="H51" i="6"/>
  <c r="L51" i="6"/>
  <c r="F52" i="6"/>
  <c r="J52" i="6"/>
  <c r="G52" i="6"/>
  <c r="K52" i="6"/>
  <c r="D50" i="6"/>
  <c r="H50" i="6"/>
  <c r="L50" i="6"/>
  <c r="F51" i="6"/>
  <c r="J51" i="6"/>
  <c r="D52" i="6"/>
  <c r="H52" i="6"/>
  <c r="L52" i="6"/>
  <c r="G51" i="6"/>
  <c r="K51" i="6"/>
  <c r="E52" i="6"/>
  <c r="I52" i="6"/>
  <c r="F30" i="6"/>
  <c r="J30" i="6"/>
  <c r="J33" i="6" s="1"/>
  <c r="G32" i="6"/>
  <c r="K32" i="6"/>
  <c r="G30" i="6"/>
  <c r="K30" i="6"/>
  <c r="K33" i="6" s="1"/>
  <c r="D30" i="6"/>
  <c r="H30" i="6"/>
  <c r="L30" i="6"/>
  <c r="E32" i="6"/>
  <c r="I32" i="6"/>
  <c r="G51" i="5"/>
  <c r="K51" i="5"/>
  <c r="J52" i="5"/>
  <c r="D51" i="5"/>
  <c r="H51" i="5"/>
  <c r="L51" i="5"/>
  <c r="G52" i="5"/>
  <c r="K52" i="5"/>
  <c r="E51" i="5"/>
  <c r="I51" i="5"/>
  <c r="D52" i="5"/>
  <c r="H52" i="5"/>
  <c r="L52" i="5"/>
  <c r="F52" i="5"/>
  <c r="F50" i="5"/>
  <c r="J50" i="5"/>
  <c r="E52" i="5"/>
  <c r="I52" i="5"/>
  <c r="K32" i="5"/>
  <c r="F51" i="5"/>
  <c r="J51" i="5"/>
  <c r="G30" i="5"/>
  <c r="K30" i="5"/>
  <c r="K33" i="5" s="1"/>
  <c r="D32" i="5"/>
  <c r="H32" i="5"/>
  <c r="L32" i="5"/>
  <c r="G32" i="5"/>
  <c r="E32" i="5"/>
  <c r="I32" i="5"/>
  <c r="F50" i="4"/>
  <c r="J50" i="4"/>
  <c r="D52" i="4"/>
  <c r="H52" i="4"/>
  <c r="L52" i="4"/>
  <c r="F51" i="4"/>
  <c r="J51" i="4"/>
  <c r="E52" i="4"/>
  <c r="I52" i="4"/>
  <c r="D50" i="4"/>
  <c r="H50" i="4"/>
  <c r="L50" i="4"/>
  <c r="G51" i="4"/>
  <c r="K51" i="4"/>
  <c r="F52" i="4"/>
  <c r="J52" i="4"/>
  <c r="D51" i="4"/>
  <c r="H51" i="4"/>
  <c r="L51" i="4"/>
  <c r="G52" i="4"/>
  <c r="K52" i="4"/>
  <c r="G32" i="4"/>
  <c r="K32" i="4"/>
  <c r="G30" i="4"/>
  <c r="K30" i="4"/>
  <c r="D30" i="4"/>
  <c r="H30" i="4"/>
  <c r="L30" i="4"/>
  <c r="E32" i="4"/>
  <c r="I32" i="4"/>
  <c r="E37" i="3"/>
  <c r="D51" i="3"/>
  <c r="H51" i="3"/>
  <c r="L51" i="3"/>
  <c r="F52" i="3"/>
  <c r="J52" i="3"/>
  <c r="F50" i="3"/>
  <c r="J50" i="3"/>
  <c r="E51" i="3"/>
  <c r="I51" i="3"/>
  <c r="G52" i="3"/>
  <c r="K52" i="3"/>
  <c r="F51" i="3"/>
  <c r="J51" i="3"/>
  <c r="D52" i="3"/>
  <c r="H52" i="3"/>
  <c r="L52" i="3"/>
  <c r="N15" i="3"/>
  <c r="D50" i="3"/>
  <c r="E52" i="3"/>
  <c r="I52" i="3"/>
  <c r="F30" i="3"/>
  <c r="F33" i="3" s="1"/>
  <c r="J30" i="3"/>
  <c r="J33" i="3" s="1"/>
  <c r="G32" i="3"/>
  <c r="K32" i="3"/>
  <c r="H32" i="3"/>
  <c r="L32" i="3"/>
  <c r="K51" i="3"/>
  <c r="M15" i="3"/>
  <c r="D30" i="3"/>
  <c r="D33" i="3" s="1"/>
  <c r="E32" i="3"/>
  <c r="I32" i="3"/>
  <c r="G51" i="3"/>
  <c r="N28" i="2"/>
  <c r="N40" i="2" s="1"/>
  <c r="N52" i="2" s="1"/>
  <c r="M19" i="2"/>
  <c r="M36" i="2" s="1"/>
  <c r="M51" i="2" s="1"/>
  <c r="N15" i="2"/>
  <c r="N32" i="2" s="1"/>
  <c r="D30" i="2"/>
  <c r="D41" i="2" s="1"/>
  <c r="H30" i="2"/>
  <c r="H41" i="2" s="1"/>
  <c r="L30" i="2"/>
  <c r="L41" i="2" s="1"/>
  <c r="G52" i="2"/>
  <c r="K52" i="2"/>
  <c r="D50" i="2"/>
  <c r="H50" i="2"/>
  <c r="L50" i="2"/>
  <c r="F51" i="2"/>
  <c r="J51" i="2"/>
  <c r="D52" i="2"/>
  <c r="H52" i="2"/>
  <c r="L52" i="2"/>
  <c r="G51" i="2"/>
  <c r="K51" i="2"/>
  <c r="E52" i="2"/>
  <c r="I52" i="2"/>
  <c r="F50" i="2"/>
  <c r="J50" i="2"/>
  <c r="F52" i="2"/>
  <c r="J52" i="2"/>
  <c r="F30" i="2"/>
  <c r="J30" i="2"/>
  <c r="G32" i="2"/>
  <c r="K32" i="2"/>
  <c r="G30" i="2"/>
  <c r="G33" i="2" s="1"/>
  <c r="K30" i="2"/>
  <c r="K33" i="2" s="1"/>
  <c r="E32" i="2"/>
  <c r="I32" i="2"/>
  <c r="E19" i="1"/>
  <c r="E18" i="13" s="1"/>
  <c r="N14" i="1"/>
  <c r="L34" i="12" l="1"/>
  <c r="H38" i="12"/>
  <c r="I41" i="12"/>
  <c r="E41" i="10"/>
  <c r="H34" i="6"/>
  <c r="D38" i="12"/>
  <c r="J42" i="12"/>
  <c r="F42" i="12"/>
  <c r="D34" i="12"/>
  <c r="L42" i="10"/>
  <c r="I41" i="9"/>
  <c r="E37" i="9"/>
  <c r="E41" i="9"/>
  <c r="E41" i="7"/>
  <c r="L38" i="6"/>
  <c r="F42" i="5"/>
  <c r="H41" i="3"/>
  <c r="E33" i="3"/>
  <c r="K37" i="3"/>
  <c r="K41" i="3"/>
  <c r="E44" i="3"/>
  <c r="I44" i="10"/>
  <c r="E33" i="9"/>
  <c r="F38" i="9"/>
  <c r="L42" i="9"/>
  <c r="I44" i="9"/>
  <c r="I37" i="9"/>
  <c r="F34" i="8"/>
  <c r="L41" i="7"/>
  <c r="H37" i="7"/>
  <c r="I33" i="6"/>
  <c r="I37" i="6"/>
  <c r="F41" i="5"/>
  <c r="L37" i="5"/>
  <c r="L33" i="5"/>
  <c r="D33" i="5"/>
  <c r="F44" i="4"/>
  <c r="F41" i="4"/>
  <c r="D42" i="3"/>
  <c r="H44" i="3"/>
  <c r="H33" i="3"/>
  <c r="I37" i="2"/>
  <c r="E33" i="2"/>
  <c r="E41" i="2"/>
  <c r="M30" i="12"/>
  <c r="M41" i="12" s="1"/>
  <c r="F34" i="10"/>
  <c r="I37" i="5"/>
  <c r="L37" i="3"/>
  <c r="J38" i="3"/>
  <c r="E33" i="7"/>
  <c r="E44" i="7"/>
  <c r="I33" i="7"/>
  <c r="M21" i="13"/>
  <c r="I44" i="7"/>
  <c r="M17" i="13"/>
  <c r="K33" i="7"/>
  <c r="I37" i="7"/>
  <c r="H33" i="7"/>
  <c r="N21" i="13"/>
  <c r="L44" i="7"/>
  <c r="F34" i="5"/>
  <c r="D41" i="5"/>
  <c r="G41" i="3"/>
  <c r="G37" i="3"/>
  <c r="I37" i="3"/>
  <c r="I41" i="2"/>
  <c r="E44" i="2"/>
  <c r="I33" i="2"/>
  <c r="N17" i="13"/>
  <c r="L45" i="11"/>
  <c r="L34" i="11"/>
  <c r="J34" i="11"/>
  <c r="J42" i="11"/>
  <c r="J45" i="11"/>
  <c r="I34" i="11"/>
  <c r="I38" i="11"/>
  <c r="I42" i="11"/>
  <c r="H45" i="11"/>
  <c r="H38" i="11"/>
  <c r="H42" i="11"/>
  <c r="F45" i="11"/>
  <c r="F34" i="11"/>
  <c r="F42" i="11"/>
  <c r="D34" i="11"/>
  <c r="D45" i="11"/>
  <c r="D42" i="11"/>
  <c r="F39" i="11"/>
  <c r="L38" i="11"/>
  <c r="M31" i="11"/>
  <c r="M34" i="11" s="1"/>
  <c r="E45" i="11"/>
  <c r="J35" i="11"/>
  <c r="E38" i="11"/>
  <c r="E42" i="11"/>
  <c r="J42" i="10"/>
  <c r="M30" i="10"/>
  <c r="M44" i="10" s="1"/>
  <c r="I33" i="10"/>
  <c r="E33" i="10"/>
  <c r="E37" i="10"/>
  <c r="H38" i="10"/>
  <c r="I37" i="10"/>
  <c r="H42" i="10"/>
  <c r="D34" i="3"/>
  <c r="F34" i="9"/>
  <c r="J43" i="11"/>
  <c r="J34" i="12"/>
  <c r="H34" i="10"/>
  <c r="L42" i="12"/>
  <c r="H34" i="12"/>
  <c r="D42" i="10"/>
  <c r="F38" i="10"/>
  <c r="J39" i="11"/>
  <c r="L38" i="12"/>
  <c r="M30" i="9"/>
  <c r="M44" i="9" s="1"/>
  <c r="L34" i="9"/>
  <c r="L38" i="9"/>
  <c r="J34" i="9"/>
  <c r="H42" i="9"/>
  <c r="H38" i="9"/>
  <c r="H34" i="9"/>
  <c r="F42" i="9"/>
  <c r="D42" i="9"/>
  <c r="D34" i="9"/>
  <c r="N38" i="9"/>
  <c r="H42" i="8"/>
  <c r="L34" i="8"/>
  <c r="J34" i="8"/>
  <c r="I44" i="8"/>
  <c r="F42" i="8"/>
  <c r="E34" i="8"/>
  <c r="E33" i="8"/>
  <c r="G33" i="8"/>
  <c r="G44" i="8"/>
  <c r="E42" i="8"/>
  <c r="E38" i="8"/>
  <c r="G41" i="8"/>
  <c r="E37" i="8"/>
  <c r="K33" i="8"/>
  <c r="K44" i="8"/>
  <c r="K41" i="8"/>
  <c r="M30" i="8"/>
  <c r="M33" i="8" s="1"/>
  <c r="H34" i="8"/>
  <c r="L38" i="8"/>
  <c r="I37" i="8"/>
  <c r="I33" i="8"/>
  <c r="I42" i="8"/>
  <c r="F38" i="8"/>
  <c r="E44" i="8"/>
  <c r="N38" i="8"/>
  <c r="D38" i="8"/>
  <c r="N42" i="8"/>
  <c r="D34" i="8"/>
  <c r="K37" i="7"/>
  <c r="J42" i="7"/>
  <c r="K41" i="7"/>
  <c r="M30" i="7"/>
  <c r="M33" i="7" s="1"/>
  <c r="H41" i="7"/>
  <c r="G42" i="7"/>
  <c r="G33" i="7"/>
  <c r="G41" i="7"/>
  <c r="G37" i="7"/>
  <c r="L33" i="7"/>
  <c r="G38" i="7"/>
  <c r="J38" i="7"/>
  <c r="J34" i="7"/>
  <c r="K34" i="7"/>
  <c r="F34" i="7"/>
  <c r="D33" i="7"/>
  <c r="D44" i="7"/>
  <c r="N30" i="7"/>
  <c r="N44" i="7" s="1"/>
  <c r="D37" i="7"/>
  <c r="M30" i="6"/>
  <c r="M33" i="6" s="1"/>
  <c r="L42" i="6"/>
  <c r="I44" i="6"/>
  <c r="J38" i="6"/>
  <c r="H38" i="6"/>
  <c r="H42" i="6"/>
  <c r="F34" i="6"/>
  <c r="E44" i="6"/>
  <c r="E41" i="6"/>
  <c r="E37" i="6"/>
  <c r="D42" i="6"/>
  <c r="D38" i="6"/>
  <c r="J34" i="5"/>
  <c r="I41" i="5"/>
  <c r="I33" i="5"/>
  <c r="L41" i="5"/>
  <c r="J33" i="5"/>
  <c r="J44" i="5"/>
  <c r="J41" i="5"/>
  <c r="M30" i="5"/>
  <c r="M33" i="5" s="1"/>
  <c r="J38" i="5"/>
  <c r="J42" i="5"/>
  <c r="M32" i="5"/>
  <c r="M50" i="5" s="1"/>
  <c r="H44" i="5"/>
  <c r="H37" i="5"/>
  <c r="H33" i="5"/>
  <c r="F44" i="5"/>
  <c r="F38" i="5"/>
  <c r="F33" i="5"/>
  <c r="E44" i="5"/>
  <c r="E33" i="5"/>
  <c r="E37" i="5"/>
  <c r="N30" i="5"/>
  <c r="N41" i="5" s="1"/>
  <c r="D44" i="5"/>
  <c r="L34" i="4"/>
  <c r="J33" i="4"/>
  <c r="J41" i="4"/>
  <c r="I37" i="4"/>
  <c r="I41" i="4"/>
  <c r="H42" i="4"/>
  <c r="H34" i="4"/>
  <c r="M30" i="4"/>
  <c r="M41" i="4" s="1"/>
  <c r="J44" i="4"/>
  <c r="I44" i="4"/>
  <c r="J34" i="4"/>
  <c r="F34" i="4"/>
  <c r="F42" i="4"/>
  <c r="F33" i="4"/>
  <c r="E33" i="4"/>
  <c r="E44" i="4"/>
  <c r="E37" i="4"/>
  <c r="D34" i="4"/>
  <c r="F38" i="3"/>
  <c r="G33" i="3"/>
  <c r="L33" i="3"/>
  <c r="L44" i="3"/>
  <c r="I41" i="3"/>
  <c r="I33" i="3"/>
  <c r="K33" i="3"/>
  <c r="L34" i="2"/>
  <c r="M30" i="2"/>
  <c r="M33" i="2" s="1"/>
  <c r="H38" i="2"/>
  <c r="H42" i="2"/>
  <c r="H44" i="2"/>
  <c r="L38" i="2"/>
  <c r="H33" i="2"/>
  <c r="H34" i="2"/>
  <c r="D34" i="2"/>
  <c r="D33" i="2"/>
  <c r="N34" i="9"/>
  <c r="N34" i="8"/>
  <c r="L41" i="12"/>
  <c r="L37" i="12"/>
  <c r="L44" i="12"/>
  <c r="L33" i="12"/>
  <c r="G44" i="12"/>
  <c r="G41" i="12"/>
  <c r="G37" i="12"/>
  <c r="F37" i="12"/>
  <c r="F44" i="12"/>
  <c r="F41" i="12"/>
  <c r="H42" i="12"/>
  <c r="F34" i="12"/>
  <c r="J38" i="12"/>
  <c r="H41" i="12"/>
  <c r="H37" i="12"/>
  <c r="H44" i="12"/>
  <c r="H33" i="12"/>
  <c r="K50" i="12"/>
  <c r="K34" i="12"/>
  <c r="F38" i="12"/>
  <c r="I50" i="12"/>
  <c r="I34" i="12" s="1"/>
  <c r="D41" i="12"/>
  <c r="D37" i="12"/>
  <c r="D44" i="12"/>
  <c r="D33" i="12"/>
  <c r="N30" i="12"/>
  <c r="G50" i="12"/>
  <c r="G34" i="12" s="1"/>
  <c r="D42" i="12"/>
  <c r="E50" i="12"/>
  <c r="E34" i="12"/>
  <c r="K44" i="12"/>
  <c r="K41" i="12"/>
  <c r="K37" i="12"/>
  <c r="J37" i="12"/>
  <c r="J44" i="12"/>
  <c r="J41" i="12"/>
  <c r="M50" i="12"/>
  <c r="M34" i="12" s="1"/>
  <c r="N50" i="12"/>
  <c r="N34" i="12" s="1"/>
  <c r="N51" i="11"/>
  <c r="N35" i="11" s="1"/>
  <c r="I51" i="11"/>
  <c r="I35" i="11" s="1"/>
  <c r="L51" i="11"/>
  <c r="L35" i="11" s="1"/>
  <c r="G45" i="11"/>
  <c r="G42" i="11"/>
  <c r="G38" i="11"/>
  <c r="F43" i="11"/>
  <c r="M51" i="11"/>
  <c r="K45" i="11"/>
  <c r="K42" i="11"/>
  <c r="K38" i="11"/>
  <c r="E51" i="11"/>
  <c r="H51" i="11"/>
  <c r="H35" i="11" s="1"/>
  <c r="K51" i="11"/>
  <c r="G34" i="11"/>
  <c r="F35" i="11"/>
  <c r="D51" i="11"/>
  <c r="D35" i="11" s="1"/>
  <c r="G51" i="11"/>
  <c r="G35" i="11" s="1"/>
  <c r="N31" i="11"/>
  <c r="E50" i="10"/>
  <c r="E34" i="10" s="1"/>
  <c r="J37" i="10"/>
  <c r="J44" i="10"/>
  <c r="J41" i="10"/>
  <c r="J38" i="10"/>
  <c r="J33" i="10"/>
  <c r="L41" i="10"/>
  <c r="L37" i="10"/>
  <c r="L44" i="10"/>
  <c r="L33" i="10"/>
  <c r="G44" i="10"/>
  <c r="G41" i="10"/>
  <c r="G37" i="10"/>
  <c r="F37" i="10"/>
  <c r="F44" i="10"/>
  <c r="F41" i="10"/>
  <c r="N50" i="10"/>
  <c r="N34" i="10" s="1"/>
  <c r="L38" i="10"/>
  <c r="D38" i="10"/>
  <c r="F42" i="10"/>
  <c r="L34" i="10"/>
  <c r="D34" i="10"/>
  <c r="F33" i="10"/>
  <c r="H41" i="10"/>
  <c r="H37" i="10"/>
  <c r="H44" i="10"/>
  <c r="H33" i="10"/>
  <c r="K50" i="10"/>
  <c r="K34" i="10" s="1"/>
  <c r="J34" i="10"/>
  <c r="I50" i="10"/>
  <c r="I34" i="10" s="1"/>
  <c r="D41" i="10"/>
  <c r="D37" i="10"/>
  <c r="D44" i="10"/>
  <c r="D33" i="10"/>
  <c r="N30" i="10"/>
  <c r="G50" i="10"/>
  <c r="G34" i="10" s="1"/>
  <c r="M50" i="10"/>
  <c r="K44" i="10"/>
  <c r="K41" i="10"/>
  <c r="K37" i="10"/>
  <c r="G44" i="9"/>
  <c r="G41" i="9"/>
  <c r="G37" i="9"/>
  <c r="F37" i="9"/>
  <c r="F44" i="9"/>
  <c r="F41" i="9"/>
  <c r="G33" i="9"/>
  <c r="L41" i="9"/>
  <c r="L37" i="9"/>
  <c r="L44" i="9"/>
  <c r="L33" i="9"/>
  <c r="F33" i="9"/>
  <c r="H41" i="9"/>
  <c r="H37" i="9"/>
  <c r="H44" i="9"/>
  <c r="H33" i="9"/>
  <c r="K50" i="9"/>
  <c r="K34" i="9" s="1"/>
  <c r="J42" i="9"/>
  <c r="J38" i="9"/>
  <c r="I50" i="9"/>
  <c r="I34" i="9" s="1"/>
  <c r="D41" i="9"/>
  <c r="D37" i="9"/>
  <c r="D44" i="9"/>
  <c r="D33" i="9"/>
  <c r="N30" i="9"/>
  <c r="G50" i="9"/>
  <c r="G34" i="9" s="1"/>
  <c r="N42" i="9"/>
  <c r="D38" i="9"/>
  <c r="E50" i="9"/>
  <c r="E34" i="9" s="1"/>
  <c r="K44" i="9"/>
  <c r="K41" i="9"/>
  <c r="K37" i="9"/>
  <c r="J37" i="9"/>
  <c r="J44" i="9"/>
  <c r="J41" i="9"/>
  <c r="K33" i="9"/>
  <c r="M50" i="9"/>
  <c r="H38" i="8"/>
  <c r="L41" i="8"/>
  <c r="L37" i="8"/>
  <c r="L44" i="8"/>
  <c r="L33" i="8"/>
  <c r="F37" i="8"/>
  <c r="F44" i="8"/>
  <c r="F41" i="8"/>
  <c r="J38" i="8"/>
  <c r="H41" i="8"/>
  <c r="H37" i="8"/>
  <c r="H44" i="8"/>
  <c r="H33" i="8"/>
  <c r="I38" i="8"/>
  <c r="K50" i="8"/>
  <c r="K34" i="8" s="1"/>
  <c r="J42" i="8"/>
  <c r="I34" i="8"/>
  <c r="L42" i="8"/>
  <c r="D42" i="8"/>
  <c r="D41" i="8"/>
  <c r="D37" i="8"/>
  <c r="D44" i="8"/>
  <c r="D33" i="8"/>
  <c r="N30" i="8"/>
  <c r="G50" i="8"/>
  <c r="M50" i="8"/>
  <c r="M34" i="8" s="1"/>
  <c r="J37" i="8"/>
  <c r="J44" i="8"/>
  <c r="J41" i="8"/>
  <c r="M50" i="7"/>
  <c r="M34" i="7" s="1"/>
  <c r="L50" i="7"/>
  <c r="L34" i="7" s="1"/>
  <c r="H50" i="7"/>
  <c r="H34" i="7" s="1"/>
  <c r="F38" i="7"/>
  <c r="K38" i="7"/>
  <c r="N50" i="7"/>
  <c r="K42" i="7"/>
  <c r="I50" i="7"/>
  <c r="D50" i="7"/>
  <c r="D34" i="7" s="1"/>
  <c r="F42" i="7"/>
  <c r="J37" i="7"/>
  <c r="J44" i="7"/>
  <c r="J41" i="7"/>
  <c r="E50" i="7"/>
  <c r="F37" i="7"/>
  <c r="F44" i="7"/>
  <c r="F41" i="7"/>
  <c r="G34" i="7"/>
  <c r="M50" i="6"/>
  <c r="M34" i="6" s="1"/>
  <c r="H41" i="6"/>
  <c r="H37" i="6"/>
  <c r="H44" i="6"/>
  <c r="H33" i="6"/>
  <c r="G44" i="6"/>
  <c r="G41" i="6"/>
  <c r="G37" i="6"/>
  <c r="F37" i="6"/>
  <c r="F44" i="6"/>
  <c r="F41" i="6"/>
  <c r="F42" i="6"/>
  <c r="I50" i="6"/>
  <c r="D41" i="6"/>
  <c r="D37" i="6"/>
  <c r="D44" i="6"/>
  <c r="D33" i="6"/>
  <c r="N30" i="6"/>
  <c r="K50" i="6"/>
  <c r="K34" i="6" s="1"/>
  <c r="F38" i="6"/>
  <c r="N50" i="6"/>
  <c r="N34" i="6" s="1"/>
  <c r="E50" i="6"/>
  <c r="E34" i="6" s="1"/>
  <c r="G50" i="6"/>
  <c r="G34" i="6" s="1"/>
  <c r="L34" i="6"/>
  <c r="D34" i="6"/>
  <c r="J42" i="6"/>
  <c r="J34" i="6"/>
  <c r="F33" i="6"/>
  <c r="L41" i="6"/>
  <c r="L37" i="6"/>
  <c r="L44" i="6"/>
  <c r="L33" i="6"/>
  <c r="K44" i="6"/>
  <c r="K41" i="6"/>
  <c r="K37" i="6"/>
  <c r="J37" i="6"/>
  <c r="J44" i="6"/>
  <c r="J41" i="6"/>
  <c r="G33" i="6"/>
  <c r="L50" i="5"/>
  <c r="K50" i="5"/>
  <c r="K34" i="5" s="1"/>
  <c r="H50" i="5"/>
  <c r="I50" i="5"/>
  <c r="I34" i="5" s="1"/>
  <c r="D50" i="5"/>
  <c r="G44" i="5"/>
  <c r="G37" i="5"/>
  <c r="G41" i="5"/>
  <c r="G50" i="5"/>
  <c r="G34" i="5" s="1"/>
  <c r="N50" i="5"/>
  <c r="N34" i="5" s="1"/>
  <c r="E50" i="5"/>
  <c r="E34" i="5" s="1"/>
  <c r="K44" i="5"/>
  <c r="K41" i="5"/>
  <c r="K37" i="5"/>
  <c r="G33" i="5"/>
  <c r="D41" i="4"/>
  <c r="D37" i="4"/>
  <c r="D44" i="4"/>
  <c r="D33" i="4"/>
  <c r="N30" i="4"/>
  <c r="F38" i="4"/>
  <c r="N50" i="4"/>
  <c r="N34" i="4" s="1"/>
  <c r="M50" i="4"/>
  <c r="M34" i="4" s="1"/>
  <c r="E50" i="4"/>
  <c r="E34" i="4" s="1"/>
  <c r="K44" i="4"/>
  <c r="K41" i="4"/>
  <c r="K37" i="4"/>
  <c r="K50" i="4"/>
  <c r="K34" i="4" s="1"/>
  <c r="H38" i="4"/>
  <c r="J42" i="4"/>
  <c r="K33" i="4"/>
  <c r="L42" i="4"/>
  <c r="D42" i="4"/>
  <c r="L41" i="4"/>
  <c r="L37" i="4"/>
  <c r="L44" i="4"/>
  <c r="L33" i="4"/>
  <c r="G44" i="4"/>
  <c r="G41" i="4"/>
  <c r="G37" i="4"/>
  <c r="G50" i="4"/>
  <c r="G34" i="4" s="1"/>
  <c r="J38" i="4"/>
  <c r="G33" i="4"/>
  <c r="H41" i="4"/>
  <c r="H37" i="4"/>
  <c r="H44" i="4"/>
  <c r="H33" i="4"/>
  <c r="L38" i="4"/>
  <c r="D38" i="4"/>
  <c r="I50" i="4"/>
  <c r="I34" i="4" s="1"/>
  <c r="E50" i="3"/>
  <c r="E34" i="3" s="1"/>
  <c r="F37" i="3"/>
  <c r="F44" i="3"/>
  <c r="F41" i="3"/>
  <c r="N32" i="3"/>
  <c r="J34" i="3"/>
  <c r="J42" i="3"/>
  <c r="D37" i="3"/>
  <c r="D41" i="3"/>
  <c r="D44" i="3"/>
  <c r="N30" i="3"/>
  <c r="N33" i="3" s="1"/>
  <c r="K50" i="3"/>
  <c r="K34" i="3" s="1"/>
  <c r="M30" i="3"/>
  <c r="M32" i="3"/>
  <c r="L50" i="3"/>
  <c r="L34" i="3" s="1"/>
  <c r="G50" i="3"/>
  <c r="G34" i="3" s="1"/>
  <c r="F34" i="3"/>
  <c r="F42" i="3"/>
  <c r="D38" i="3"/>
  <c r="I50" i="3"/>
  <c r="I34" i="3" s="1"/>
  <c r="H50" i="3"/>
  <c r="J37" i="3"/>
  <c r="J44" i="3"/>
  <c r="J41" i="3"/>
  <c r="L37" i="2"/>
  <c r="H37" i="2"/>
  <c r="L44" i="2"/>
  <c r="L33" i="2"/>
  <c r="L42" i="2"/>
  <c r="D38" i="2"/>
  <c r="J42" i="2"/>
  <c r="F38" i="2"/>
  <c r="J38" i="2"/>
  <c r="D37" i="2"/>
  <c r="D44" i="2"/>
  <c r="D42" i="2"/>
  <c r="J34" i="2"/>
  <c r="I50" i="2"/>
  <c r="I34" i="2" s="1"/>
  <c r="N30" i="2"/>
  <c r="M50" i="2"/>
  <c r="J37" i="2"/>
  <c r="J44" i="2"/>
  <c r="J41" i="2"/>
  <c r="J33" i="2"/>
  <c r="F42" i="2"/>
  <c r="E50" i="2"/>
  <c r="E34" i="2" s="1"/>
  <c r="K50" i="2"/>
  <c r="K34" i="2" s="1"/>
  <c r="F37" i="2"/>
  <c r="F44" i="2"/>
  <c r="F33" i="2"/>
  <c r="F41" i="2"/>
  <c r="K44" i="2"/>
  <c r="K41" i="2"/>
  <c r="K37" i="2"/>
  <c r="G50" i="2"/>
  <c r="G34" i="2" s="1"/>
  <c r="F34" i="2"/>
  <c r="N50" i="2"/>
  <c r="N34" i="2" s="1"/>
  <c r="G44" i="2"/>
  <c r="G41" i="2"/>
  <c r="G37" i="2"/>
  <c r="N27" i="1"/>
  <c r="H28" i="1"/>
  <c r="H26" i="13" s="1"/>
  <c r="M44" i="12" l="1"/>
  <c r="M37" i="12"/>
  <c r="M33" i="12"/>
  <c r="H27" i="13"/>
  <c r="M37" i="9"/>
  <c r="M41" i="9"/>
  <c r="M41" i="2"/>
  <c r="M38" i="11"/>
  <c r="M42" i="11"/>
  <c r="M45" i="11"/>
  <c r="M41" i="10"/>
  <c r="M37" i="10"/>
  <c r="M33" i="10"/>
  <c r="M33" i="9"/>
  <c r="M44" i="8"/>
  <c r="M41" i="8"/>
  <c r="M37" i="8"/>
  <c r="M44" i="7"/>
  <c r="M37" i="7"/>
  <c r="M41" i="7"/>
  <c r="N33" i="7"/>
  <c r="N41" i="7"/>
  <c r="N37" i="7"/>
  <c r="M44" i="6"/>
  <c r="M37" i="6"/>
  <c r="M41" i="6"/>
  <c r="M41" i="5"/>
  <c r="M44" i="5"/>
  <c r="M37" i="5"/>
  <c r="N44" i="5"/>
  <c r="N37" i="5"/>
  <c r="N33" i="5"/>
  <c r="M44" i="4"/>
  <c r="M37" i="4"/>
  <c r="M33" i="4"/>
  <c r="M37" i="2"/>
  <c r="M44" i="2"/>
  <c r="N37" i="12"/>
  <c r="N44" i="12"/>
  <c r="N41" i="12"/>
  <c r="N33" i="12"/>
  <c r="N42" i="12"/>
  <c r="N38" i="12"/>
  <c r="I42" i="12"/>
  <c r="I38" i="12"/>
  <c r="M38" i="12"/>
  <c r="M42" i="12"/>
  <c r="E42" i="12"/>
  <c r="E38" i="12"/>
  <c r="G42" i="12"/>
  <c r="G38" i="12"/>
  <c r="K42" i="12"/>
  <c r="K38" i="12"/>
  <c r="M39" i="11"/>
  <c r="M43" i="11"/>
  <c r="K39" i="11"/>
  <c r="K43" i="11"/>
  <c r="E43" i="11"/>
  <c r="E39" i="11"/>
  <c r="M35" i="11"/>
  <c r="D43" i="11"/>
  <c r="D39" i="11"/>
  <c r="H39" i="11"/>
  <c r="H43" i="11"/>
  <c r="N38" i="11"/>
  <c r="N45" i="11"/>
  <c r="N42" i="11"/>
  <c r="N34" i="11"/>
  <c r="I43" i="11"/>
  <c r="I39" i="11"/>
  <c r="G43" i="11"/>
  <c r="G39" i="11"/>
  <c r="K35" i="11"/>
  <c r="E35" i="11"/>
  <c r="L39" i="11"/>
  <c r="L43" i="11"/>
  <c r="N39" i="11"/>
  <c r="N43" i="11"/>
  <c r="M42" i="10"/>
  <c r="M38" i="10"/>
  <c r="I42" i="10"/>
  <c r="I38" i="10"/>
  <c r="K38" i="10"/>
  <c r="K42" i="10"/>
  <c r="N42" i="10"/>
  <c r="N38" i="10"/>
  <c r="E42" i="10"/>
  <c r="E38" i="10"/>
  <c r="G42" i="10"/>
  <c r="G38" i="10"/>
  <c r="M34" i="10"/>
  <c r="N37" i="10"/>
  <c r="N44" i="10"/>
  <c r="N41" i="10"/>
  <c r="N33" i="10"/>
  <c r="M42" i="9"/>
  <c r="M38" i="9"/>
  <c r="E42" i="9"/>
  <c r="E38" i="9"/>
  <c r="I38" i="9"/>
  <c r="I42" i="9"/>
  <c r="K42" i="9"/>
  <c r="K38" i="9"/>
  <c r="G42" i="9"/>
  <c r="G38" i="9"/>
  <c r="M34" i="9"/>
  <c r="N37" i="9"/>
  <c r="N44" i="9"/>
  <c r="N41" i="9"/>
  <c r="N33" i="9"/>
  <c r="G38" i="8"/>
  <c r="G42" i="8"/>
  <c r="N37" i="8"/>
  <c r="N44" i="8"/>
  <c r="N41" i="8"/>
  <c r="N33" i="8"/>
  <c r="M38" i="8"/>
  <c r="M42" i="8"/>
  <c r="G34" i="8"/>
  <c r="K38" i="8"/>
  <c r="K42" i="8"/>
  <c r="E38" i="7"/>
  <c r="E42" i="7"/>
  <c r="I42" i="7"/>
  <c r="I38" i="7"/>
  <c r="L42" i="7"/>
  <c r="L38" i="7"/>
  <c r="D42" i="7"/>
  <c r="D38" i="7"/>
  <c r="N42" i="7"/>
  <c r="N38" i="7"/>
  <c r="E34" i="7"/>
  <c r="I34" i="7"/>
  <c r="N34" i="7"/>
  <c r="H42" i="7"/>
  <c r="H38" i="7"/>
  <c r="M38" i="7"/>
  <c r="M42" i="7"/>
  <c r="I42" i="6"/>
  <c r="I38" i="6"/>
  <c r="E38" i="6"/>
  <c r="E42" i="6"/>
  <c r="K38" i="6"/>
  <c r="K42" i="6"/>
  <c r="M42" i="6"/>
  <c r="M38" i="6"/>
  <c r="N37" i="6"/>
  <c r="N44" i="6"/>
  <c r="N41" i="6"/>
  <c r="N33" i="6"/>
  <c r="G42" i="6"/>
  <c r="G38" i="6"/>
  <c r="N42" i="6"/>
  <c r="N38" i="6"/>
  <c r="I34" i="6"/>
  <c r="H42" i="5"/>
  <c r="H38" i="5"/>
  <c r="G38" i="5"/>
  <c r="G42" i="5"/>
  <c r="M38" i="5"/>
  <c r="M42" i="5"/>
  <c r="M34" i="5"/>
  <c r="I38" i="5"/>
  <c r="I42" i="5"/>
  <c r="K42" i="5"/>
  <c r="K38" i="5"/>
  <c r="D42" i="5"/>
  <c r="D38" i="5"/>
  <c r="L42" i="5"/>
  <c r="L38" i="5"/>
  <c r="E38" i="5"/>
  <c r="E42" i="5"/>
  <c r="N38" i="5"/>
  <c r="N42" i="5"/>
  <c r="D34" i="5"/>
  <c r="H34" i="5"/>
  <c r="L34" i="5"/>
  <c r="G42" i="4"/>
  <c r="G38" i="4"/>
  <c r="M42" i="4"/>
  <c r="M38" i="4"/>
  <c r="N37" i="4"/>
  <c r="N44" i="4"/>
  <c r="N41" i="4"/>
  <c r="N33" i="4"/>
  <c r="I42" i="4"/>
  <c r="I38" i="4"/>
  <c r="K42" i="4"/>
  <c r="K38" i="4"/>
  <c r="E38" i="4"/>
  <c r="E42" i="4"/>
  <c r="N42" i="4"/>
  <c r="N38" i="4"/>
  <c r="M41" i="3"/>
  <c r="M37" i="3"/>
  <c r="M44" i="3"/>
  <c r="L42" i="3"/>
  <c r="L38" i="3"/>
  <c r="H38" i="3"/>
  <c r="H42" i="3"/>
  <c r="I38" i="3"/>
  <c r="I42" i="3"/>
  <c r="M33" i="3"/>
  <c r="K38" i="3"/>
  <c r="K42" i="3"/>
  <c r="N50" i="3"/>
  <c r="N34" i="3" s="1"/>
  <c r="H34" i="3"/>
  <c r="G42" i="3"/>
  <c r="G38" i="3"/>
  <c r="M50" i="3"/>
  <c r="M34" i="3" s="1"/>
  <c r="N37" i="3"/>
  <c r="N44" i="3"/>
  <c r="N41" i="3"/>
  <c r="E42" i="3"/>
  <c r="E38" i="3"/>
  <c r="N38" i="2"/>
  <c r="N42" i="2"/>
  <c r="M38" i="2"/>
  <c r="M42" i="2"/>
  <c r="E38" i="2"/>
  <c r="E42" i="2"/>
  <c r="N37" i="2"/>
  <c r="N44" i="2"/>
  <c r="N41" i="2"/>
  <c r="N33" i="2"/>
  <c r="G42" i="2"/>
  <c r="G38" i="2"/>
  <c r="K38" i="2"/>
  <c r="K42" i="2"/>
  <c r="M34" i="2"/>
  <c r="I38" i="2"/>
  <c r="I42" i="2"/>
  <c r="A2" i="1"/>
  <c r="H28" i="13" l="1"/>
  <c r="H40" i="13" s="1"/>
  <c r="H52" i="13" s="1"/>
  <c r="M42" i="3"/>
  <c r="M38" i="3"/>
  <c r="N38" i="3"/>
  <c r="N42" i="3"/>
  <c r="N26" i="1" l="1"/>
  <c r="N25" i="1"/>
  <c r="N24" i="1"/>
  <c r="N22" i="1"/>
  <c r="L28" i="1"/>
  <c r="L26" i="13" s="1"/>
  <c r="K28" i="1"/>
  <c r="K26" i="13" s="1"/>
  <c r="J28" i="1"/>
  <c r="J26" i="13" s="1"/>
  <c r="I28" i="1"/>
  <c r="I26" i="13" s="1"/>
  <c r="H40" i="1"/>
  <c r="H52" i="1" s="1"/>
  <c r="G28" i="1"/>
  <c r="G26" i="13" s="1"/>
  <c r="F28" i="1"/>
  <c r="F26" i="13" s="1"/>
  <c r="E28" i="1"/>
  <c r="E26" i="13" s="1"/>
  <c r="D28" i="1"/>
  <c r="D26" i="13" s="1"/>
  <c r="L19" i="1"/>
  <c r="K19" i="1"/>
  <c r="J19" i="1"/>
  <c r="I19" i="1"/>
  <c r="H19" i="1"/>
  <c r="G19" i="1"/>
  <c r="F19" i="1"/>
  <c r="E36" i="1"/>
  <c r="E51" i="1" s="1"/>
  <c r="D19" i="1"/>
  <c r="N18" i="1"/>
  <c r="M18" i="1"/>
  <c r="N17" i="1"/>
  <c r="M17" i="1"/>
  <c r="N10" i="1"/>
  <c r="M10" i="1"/>
  <c r="L15" i="1"/>
  <c r="L14" i="13" s="1"/>
  <c r="L15" i="13" s="1"/>
  <c r="K15" i="1"/>
  <c r="J15" i="1"/>
  <c r="J14" i="13" s="1"/>
  <c r="J15" i="13" s="1"/>
  <c r="I15" i="1"/>
  <c r="I14" i="13" s="1"/>
  <c r="H15" i="1"/>
  <c r="H14" i="13" s="1"/>
  <c r="H15" i="13" s="1"/>
  <c r="G15" i="1"/>
  <c r="F15" i="1"/>
  <c r="E15" i="1"/>
  <c r="E14" i="13" s="1"/>
  <c r="E15" i="13" s="1"/>
  <c r="D15" i="1"/>
  <c r="D14" i="13" s="1"/>
  <c r="N8" i="1"/>
  <c r="M7" i="1"/>
  <c r="M8" i="1" s="1"/>
  <c r="L8" i="1"/>
  <c r="K8" i="1"/>
  <c r="J8" i="1"/>
  <c r="I8" i="1"/>
  <c r="H8" i="1"/>
  <c r="G8" i="1"/>
  <c r="F8" i="1"/>
  <c r="E8" i="1"/>
  <c r="D8" i="1"/>
  <c r="M26" i="13" l="1"/>
  <c r="F36" i="1"/>
  <c r="F51" i="1" s="1"/>
  <c r="F18" i="13"/>
  <c r="F19" i="13" s="1"/>
  <c r="F36" i="13" s="1"/>
  <c r="J36" i="1"/>
  <c r="J51" i="1" s="1"/>
  <c r="J18" i="13"/>
  <c r="J19" i="13" s="1"/>
  <c r="G36" i="1"/>
  <c r="G51" i="1" s="1"/>
  <c r="G18" i="13"/>
  <c r="G19" i="13" s="1"/>
  <c r="G36" i="13" s="1"/>
  <c r="K36" i="1"/>
  <c r="K51" i="1" s="1"/>
  <c r="K18" i="13"/>
  <c r="K19" i="13" s="1"/>
  <c r="K36" i="13" s="1"/>
  <c r="G14" i="13"/>
  <c r="G15" i="13" s="1"/>
  <c r="K14" i="13"/>
  <c r="K15" i="13" s="1"/>
  <c r="D36" i="1"/>
  <c r="D51" i="1" s="1"/>
  <c r="D18" i="13"/>
  <c r="H36" i="1"/>
  <c r="H51" i="1" s="1"/>
  <c r="H18" i="13"/>
  <c r="H19" i="13" s="1"/>
  <c r="L36" i="1"/>
  <c r="L51" i="1" s="1"/>
  <c r="L18" i="13"/>
  <c r="L19" i="13" s="1"/>
  <c r="I15" i="13"/>
  <c r="F14" i="13"/>
  <c r="F15" i="13" s="1"/>
  <c r="D15" i="13"/>
  <c r="I36" i="1"/>
  <c r="I51" i="1" s="1"/>
  <c r="I18" i="13"/>
  <c r="N26" i="13"/>
  <c r="G40" i="1"/>
  <c r="G52" i="1" s="1"/>
  <c r="G27" i="13"/>
  <c r="G28" i="13" s="1"/>
  <c r="G40" i="13" s="1"/>
  <c r="G52" i="13" s="1"/>
  <c r="K40" i="1"/>
  <c r="K52" i="1" s="1"/>
  <c r="K27" i="13"/>
  <c r="K28" i="13" s="1"/>
  <c r="K40" i="13" s="1"/>
  <c r="K52" i="13" s="1"/>
  <c r="E40" i="1"/>
  <c r="E52" i="1" s="1"/>
  <c r="E27" i="13"/>
  <c r="E28" i="13" s="1"/>
  <c r="E40" i="13" s="1"/>
  <c r="E52" i="13" s="1"/>
  <c r="I40" i="1"/>
  <c r="I52" i="1" s="1"/>
  <c r="I27" i="13"/>
  <c r="F40" i="1"/>
  <c r="F52" i="1" s="1"/>
  <c r="F27" i="13"/>
  <c r="F28" i="13" s="1"/>
  <c r="F40" i="13" s="1"/>
  <c r="F52" i="13" s="1"/>
  <c r="J40" i="1"/>
  <c r="J52" i="1" s="1"/>
  <c r="J27" i="13"/>
  <c r="J28" i="13" s="1"/>
  <c r="J40" i="13" s="1"/>
  <c r="J52" i="13" s="1"/>
  <c r="D40" i="1"/>
  <c r="D52" i="1" s="1"/>
  <c r="D27" i="13"/>
  <c r="L40" i="1"/>
  <c r="L52" i="1" s="1"/>
  <c r="L27" i="13"/>
  <c r="L28" i="13" s="1"/>
  <c r="L40" i="13" s="1"/>
  <c r="L52" i="13" s="1"/>
  <c r="E19" i="13"/>
  <c r="M15" i="1"/>
  <c r="M40" i="1"/>
  <c r="M52" i="1" s="1"/>
  <c r="M19" i="1"/>
  <c r="M36" i="1" s="1"/>
  <c r="M51" i="1" s="1"/>
  <c r="N28" i="1"/>
  <c r="N40" i="1" s="1"/>
  <c r="N52" i="1" s="1"/>
  <c r="N19" i="1"/>
  <c r="N36" i="1" s="1"/>
  <c r="N51" i="1" s="1"/>
  <c r="N15" i="1"/>
  <c r="J34" i="1" l="1"/>
  <c r="F42" i="1"/>
  <c r="N14" i="13"/>
  <c r="N15" i="13" s="1"/>
  <c r="M14" i="13"/>
  <c r="M15" i="13" s="1"/>
  <c r="E34" i="1"/>
  <c r="M18" i="13"/>
  <c r="M19" i="13" s="1"/>
  <c r="N18" i="13"/>
  <c r="N19" i="13" s="1"/>
  <c r="N36" i="13" s="1"/>
  <c r="K30" i="13"/>
  <c r="K44" i="13" s="1"/>
  <c r="G30" i="13"/>
  <c r="G41" i="13" s="1"/>
  <c r="F30" i="13"/>
  <c r="F37" i="13" s="1"/>
  <c r="D42" i="1"/>
  <c r="N27" i="13"/>
  <c r="N28" i="13" s="1"/>
  <c r="N40" i="13" s="1"/>
  <c r="N52" i="13" s="1"/>
  <c r="D28" i="13"/>
  <c r="D40" i="13" s="1"/>
  <c r="D52" i="13" s="1"/>
  <c r="M27" i="13"/>
  <c r="M28" i="13" s="1"/>
  <c r="M40" i="13" s="1"/>
  <c r="M52" i="13" s="1"/>
  <c r="I28" i="13"/>
  <c r="I40" i="13" s="1"/>
  <c r="I52" i="13" s="1"/>
  <c r="D34" i="1"/>
  <c r="D38" i="1"/>
  <c r="H38" i="1"/>
  <c r="H34" i="1"/>
  <c r="E36" i="13"/>
  <c r="E30" i="13"/>
  <c r="F51" i="13"/>
  <c r="L36" i="13"/>
  <c r="L30" i="13"/>
  <c r="J36" i="13"/>
  <c r="J30" i="13"/>
  <c r="I19" i="13"/>
  <c r="H36" i="13"/>
  <c r="H30" i="13"/>
  <c r="D19" i="13"/>
  <c r="G51" i="13"/>
  <c r="K51" i="13"/>
  <c r="F38" i="1"/>
  <c r="D44" i="1"/>
  <c r="G37" i="1"/>
  <c r="F44" i="1"/>
  <c r="F41" i="1"/>
  <c r="F33" i="1"/>
  <c r="K44" i="1"/>
  <c r="M37" i="1" s="1"/>
  <c r="K37" i="1"/>
  <c r="I37" i="1"/>
  <c r="I33" i="1"/>
  <c r="L33" i="1"/>
  <c r="K33" i="1"/>
  <c r="I41" i="1"/>
  <c r="G41" i="1"/>
  <c r="G33" i="1"/>
  <c r="L44" i="1"/>
  <c r="L37" i="1"/>
  <c r="F34" i="1"/>
  <c r="K34" i="1"/>
  <c r="K42" i="1"/>
  <c r="K38" i="1"/>
  <c r="J42" i="1"/>
  <c r="J38" i="1"/>
  <c r="J44" i="1"/>
  <c r="J37" i="1"/>
  <c r="J41" i="1"/>
  <c r="H44" i="1"/>
  <c r="H41" i="1"/>
  <c r="H37" i="1"/>
  <c r="H33" i="1"/>
  <c r="G34" i="1"/>
  <c r="G38" i="1"/>
  <c r="G42" i="1"/>
  <c r="E44" i="1"/>
  <c r="E41" i="1"/>
  <c r="E37" i="1"/>
  <c r="E42" i="1"/>
  <c r="E38" i="1"/>
  <c r="D41" i="1"/>
  <c r="D37" i="1"/>
  <c r="D33" i="1"/>
  <c r="F44" i="13" l="1"/>
  <c r="K33" i="13"/>
  <c r="K41" i="13"/>
  <c r="K37" i="13"/>
  <c r="G37" i="13"/>
  <c r="F41" i="13"/>
  <c r="G44" i="13"/>
  <c r="G33" i="13"/>
  <c r="F33" i="13"/>
  <c r="H41" i="13"/>
  <c r="H44" i="13"/>
  <c r="H33" i="13"/>
  <c r="H37" i="13"/>
  <c r="H51" i="13"/>
  <c r="N51" i="13"/>
  <c r="M36" i="13"/>
  <c r="M30" i="13"/>
  <c r="L41" i="13"/>
  <c r="L33" i="13"/>
  <c r="L37" i="13"/>
  <c r="L44" i="13"/>
  <c r="E44" i="13"/>
  <c r="E41" i="13"/>
  <c r="E33" i="13"/>
  <c r="E37" i="13"/>
  <c r="J33" i="13"/>
  <c r="J41" i="13"/>
  <c r="J44" i="13"/>
  <c r="J37" i="13"/>
  <c r="J51" i="13"/>
  <c r="D36" i="13"/>
  <c r="D30" i="13"/>
  <c r="I36" i="13"/>
  <c r="I30" i="13"/>
  <c r="L51" i="13"/>
  <c r="E51" i="13"/>
  <c r="N41" i="1"/>
  <c r="M44" i="1"/>
  <c r="M33" i="1"/>
  <c r="M41" i="1"/>
  <c r="D37" i="13" l="1"/>
  <c r="D33" i="13"/>
  <c r="D41" i="13"/>
  <c r="N30" i="13"/>
  <c r="D44" i="13"/>
  <c r="I41" i="13"/>
  <c r="I44" i="13"/>
  <c r="I33" i="13"/>
  <c r="I37" i="13"/>
  <c r="M33" i="13"/>
  <c r="M37" i="13"/>
  <c r="M41" i="13"/>
  <c r="M44" i="13"/>
  <c r="D51" i="13"/>
  <c r="I51" i="13"/>
  <c r="M51" i="13"/>
  <c r="N33" i="1"/>
  <c r="N44" i="1"/>
  <c r="N37" i="1"/>
  <c r="N33" i="13" l="1"/>
  <c r="N41" i="13"/>
  <c r="N37" i="13"/>
  <c r="N44" i="13"/>
  <c r="F32" i="13" l="1"/>
  <c r="K32" i="13" l="1"/>
  <c r="F50" i="13"/>
  <c r="F34" i="13" s="1"/>
  <c r="J32" i="13"/>
  <c r="N32" i="13"/>
  <c r="H32" i="13" l="1"/>
  <c r="H50" i="13" s="1"/>
  <c r="H34" i="13" s="1"/>
  <c r="J50" i="13"/>
  <c r="J34" i="13" s="1"/>
  <c r="I32" i="13"/>
  <c r="K50" i="13"/>
  <c r="K34" i="13" s="1"/>
  <c r="E32" i="13"/>
  <c r="E50" i="13" s="1"/>
  <c r="L32" i="13"/>
  <c r="F38" i="13"/>
  <c r="F42" i="13"/>
  <c r="D32" i="13"/>
  <c r="D50" i="13" s="1"/>
  <c r="D34" i="13" s="1"/>
  <c r="M32" i="13"/>
  <c r="N50" i="13"/>
  <c r="N34" i="13" s="1"/>
  <c r="F32" i="1"/>
  <c r="F50" i="1" s="1"/>
  <c r="F37" i="1" s="1"/>
  <c r="K32" i="1"/>
  <c r="K50" i="1" s="1"/>
  <c r="K41" i="1" s="1"/>
  <c r="I44" i="1"/>
  <c r="I50" i="1" s="1"/>
  <c r="G32" i="1"/>
  <c r="G50" i="1" s="1"/>
  <c r="G44" i="1" s="1"/>
  <c r="L32" i="1"/>
  <c r="J32" i="1"/>
  <c r="J33" i="1" s="1"/>
  <c r="J50" i="1" s="1"/>
  <c r="H32" i="1"/>
  <c r="H50" i="1" s="1"/>
  <c r="H42" i="1" s="1"/>
  <c r="E32" i="1"/>
  <c r="E33" i="1" s="1"/>
  <c r="E50" i="1" s="1"/>
  <c r="D32" i="1"/>
  <c r="D50" i="1" s="1"/>
  <c r="E34" i="13" l="1"/>
  <c r="J38" i="13"/>
  <c r="J42" i="13"/>
  <c r="G32" i="13"/>
  <c r="I50" i="13"/>
  <c r="I34" i="13" s="1"/>
  <c r="L50" i="13"/>
  <c r="L34" i="13" s="1"/>
  <c r="K38" i="13"/>
  <c r="K42" i="13"/>
  <c r="H38" i="13"/>
  <c r="H42" i="13"/>
  <c r="E38" i="13"/>
  <c r="E42" i="13"/>
  <c r="D38" i="13"/>
  <c r="D42" i="13"/>
  <c r="I38" i="1"/>
  <c r="I42" i="1"/>
  <c r="I34" i="1"/>
  <c r="L41" i="1"/>
  <c r="L50" i="1" s="1"/>
  <c r="L34" i="1" s="1"/>
  <c r="N38" i="13"/>
  <c r="N42" i="13"/>
  <c r="M50" i="13"/>
  <c r="M34" i="13" s="1"/>
  <c r="N32" i="1"/>
  <c r="G50" i="13" l="1"/>
  <c r="G34" i="13" s="1"/>
  <c r="I38" i="13"/>
  <c r="I42" i="13"/>
  <c r="L42" i="13"/>
  <c r="L38" i="13"/>
  <c r="M42" i="13"/>
  <c r="M38" i="13"/>
  <c r="L42" i="1"/>
  <c r="L38" i="1"/>
  <c r="M32" i="1"/>
  <c r="M50" i="1" s="1"/>
  <c r="N50" i="1"/>
  <c r="G42" i="13" l="1"/>
  <c r="G38" i="13"/>
  <c r="N42" i="1"/>
  <c r="N38" i="1"/>
  <c r="M34" i="1"/>
  <c r="M38" i="1"/>
  <c r="M42" i="1"/>
  <c r="N34" i="1"/>
</calcChain>
</file>

<file path=xl/sharedStrings.xml><?xml version="1.0" encoding="utf-8"?>
<sst xmlns="http://schemas.openxmlformats.org/spreadsheetml/2006/main" count="585" uniqueCount="43">
  <si>
    <t>Judge</t>
  </si>
  <si>
    <t>Division</t>
  </si>
  <si>
    <t>Criminal Cases (One or More Counts)</t>
  </si>
  <si>
    <t>CLERK OF THE COURT
BREVARD COUNTY, FLORIDA
NEW CASES ASSIGNED MONTHLY</t>
  </si>
  <si>
    <t>Criminal Traffic Citations</t>
  </si>
  <si>
    <t>D.U.I. Citations</t>
  </si>
  <si>
    <t>Civil Traffic Infractions Set to Arraign</t>
  </si>
  <si>
    <t>Civil Traffic Infractions Set For Hearing</t>
  </si>
  <si>
    <t>Small Claims</t>
  </si>
  <si>
    <t>Evictions</t>
  </si>
  <si>
    <t>County ($5,000- $15,000)</t>
  </si>
  <si>
    <t>Divorces No Contest</t>
  </si>
  <si>
    <t>Total Civil</t>
  </si>
  <si>
    <t>Total Criminal, Traffic, &amp; Civil Cases</t>
  </si>
  <si>
    <t>JANUARY - DECEMBER</t>
  </si>
  <si>
    <t>UNASSIGNED</t>
  </si>
  <si>
    <t>UNASSIGNED TOTAL</t>
  </si>
  <si>
    <t>Benjamin B. Garagozlo</t>
  </si>
  <si>
    <t>David E. Silverman</t>
  </si>
  <si>
    <t>MELBOURNE TOTAL</t>
  </si>
  <si>
    <t>Kenneth Friedland</t>
  </si>
  <si>
    <t>TITUSVILLE TOTAL</t>
  </si>
  <si>
    <t>Judy Atkin</t>
  </si>
  <si>
    <t>Michelle A. Baker</t>
  </si>
  <si>
    <t>Rhonda E. Babb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</si>
  <si>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</si>
  <si>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</si>
  <si>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</si>
  <si>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</si>
  <si>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</si>
  <si>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</si>
  <si>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</si>
  <si>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</si>
  <si>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>FOR RANKING FORMULAS:</t>
  </si>
  <si>
    <t>Thomas James Brown</t>
  </si>
  <si>
    <t>Kelly Ingram</t>
  </si>
  <si>
    <t>David C. Koenig</t>
  </si>
  <si>
    <t>Michelle Naberhaus</t>
  </si>
  <si>
    <t>Turner- K. Erlenbach</t>
  </si>
  <si>
    <t>Turner-L.  Castaldi</t>
  </si>
  <si>
    <t>Turner- R. Segal</t>
  </si>
  <si>
    <t>George B. Turner</t>
  </si>
  <si>
    <t xml:space="preserve">Presiding Judge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</si>
</sst>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2"/>
    <xf numFmtId="3" fontId="4" fillId="0" borderId="0" xfId="2" applyNumberFormat="1" applyBorder="1"/>
    <xf numFmtId="3" fontId="5" fillId="0" borderId="0" xfId="2" applyNumberFormat="1" applyFont="1" applyBorder="1"/>
    <xf numFmtId="3" fontId="5" fillId="0" borderId="0" xfId="2" applyNumberFormat="1" applyFont="1" applyBorder="1" applyAlignment="1">
      <alignment horizontal="center"/>
    </xf>
    <xf numFmtId="3" fontId="4" fillId="0" borderId="0" xfId="2" applyNumberFormat="1" applyFont="1" applyBorder="1"/>
    <xf numFmtId="10" fontId="4" fillId="0" borderId="0" xfId="2" applyNumberFormat="1" applyBorder="1"/>
    <xf numFmtId="0" fontId="2" fillId="0" borderId="1" xfId="0" applyFont="1" applyBorder="1"/>
    <xf numFmtId="1" fontId="0" fillId="0" borderId="0" xfId="0" applyNumberFormat="1"/>
    <xf numFmtId="1" fontId="2" fillId="0" borderId="0" xfId="0" applyNumberFormat="1" applyFont="1"/>
    <xf numFmtId="0" fontId="0" fillId="0" borderId="0" xfId="0" applyFont="1"/>
    <xf numFmtId="10" fontId="1" fillId="0" borderId="0" xfId="1" applyNumberFormat="1" applyFont="1"/>
    <xf numFmtId="3" fontId="4" fillId="0" borderId="0" xfId="2" applyNumberFormat="1" applyBorder="1" applyAlignment="1">
      <alignment horizontal="center"/>
    </xf>
    <xf numFmtId="0" fontId="4" fillId="0" borderId="0" xfId="2" applyAlignment="1">
      <alignment horizontal="center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3" fontId="4" fillId="0" borderId="0" xfId="2" applyNumberFormat="1" applyFill="1" applyBorder="1"/>
    <xf numFmtId="0" fontId="2" fillId="0" borderId="1" xfId="0" applyFont="1" applyFill="1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N22" sqref="N22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85546875" customWidth="1"/>
  </cols>
  <sheetData>
    <row r="1" spans="1:14" s="2" customFormat="1" ht="48.6" customHeight="1" x14ac:dyDescent="0.3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4.45" x14ac:dyDescent="0.3">
      <c r="A2" s="21" t="str">
        <f ca="1">UPPER(MID(CELL("filename",A1),FIND("]",CELL("filename",A1))+1,255)&amp;" "&amp;YR)</f>
        <v>JANUARY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4.45" x14ac:dyDescent="0.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" customFormat="1" ht="72" x14ac:dyDescent="0.3">
      <c r="A5" s="16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15" customHeight="1" x14ac:dyDescent="0.3"/>
    <row r="7" spans="1:14" ht="14.45" x14ac:dyDescent="0.3">
      <c r="A7" s="4" t="s">
        <v>15</v>
      </c>
      <c r="B7" s="3"/>
      <c r="D7">
        <v>42</v>
      </c>
      <c r="E7">
        <v>6</v>
      </c>
      <c r="F7">
        <v>1</v>
      </c>
      <c r="G7">
        <v>4</v>
      </c>
      <c r="H7">
        <v>1</v>
      </c>
      <c r="I7">
        <v>9</v>
      </c>
      <c r="J7">
        <v>3</v>
      </c>
      <c r="K7">
        <v>1</v>
      </c>
      <c r="L7">
        <v>0</v>
      </c>
      <c r="M7" s="2">
        <f>SUM(I7:L7)</f>
        <v>13</v>
      </c>
      <c r="N7" s="2">
        <f>SUM(D7:L7)</f>
        <v>67</v>
      </c>
    </row>
    <row r="8" spans="1:14" ht="14.45" x14ac:dyDescent="0.3">
      <c r="A8" s="5" t="s">
        <v>16</v>
      </c>
      <c r="B8" s="5"/>
      <c r="D8" s="9">
        <f>D7</f>
        <v>42</v>
      </c>
      <c r="E8" s="9">
        <f t="shared" ref="E8:N8" si="0">E7</f>
        <v>6</v>
      </c>
      <c r="F8" s="9">
        <f t="shared" si="0"/>
        <v>1</v>
      </c>
      <c r="G8" s="9">
        <f t="shared" si="0"/>
        <v>4</v>
      </c>
      <c r="H8" s="9">
        <f t="shared" si="0"/>
        <v>1</v>
      </c>
      <c r="I8" s="9">
        <f t="shared" si="0"/>
        <v>9</v>
      </c>
      <c r="J8" s="9">
        <f t="shared" si="0"/>
        <v>3</v>
      </c>
      <c r="K8" s="9">
        <f t="shared" si="0"/>
        <v>1</v>
      </c>
      <c r="L8" s="9">
        <f t="shared" si="0"/>
        <v>0</v>
      </c>
      <c r="M8" s="9">
        <f t="shared" si="0"/>
        <v>13</v>
      </c>
      <c r="N8" s="9">
        <f t="shared" si="0"/>
        <v>67</v>
      </c>
    </row>
    <row r="9" spans="1:14" ht="14.45" x14ac:dyDescent="0.3">
      <c r="A9" s="5"/>
      <c r="B9" s="5"/>
    </row>
    <row r="10" spans="1:14" ht="14.45" x14ac:dyDescent="0.3">
      <c r="A10" s="4" t="s">
        <v>35</v>
      </c>
      <c r="B10" s="14">
        <v>2</v>
      </c>
      <c r="D10">
        <v>58</v>
      </c>
      <c r="E10">
        <v>68</v>
      </c>
      <c r="F10">
        <v>16</v>
      </c>
      <c r="G10">
        <v>43</v>
      </c>
      <c r="H10">
        <v>27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212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2">
        <f t="shared" ref="M11" si="3">SUM(I11:L11)</f>
        <v>0</v>
      </c>
      <c r="N11" s="2">
        <f t="shared" ref="N11" si="4">SUM(D11:L11)</f>
        <v>0</v>
      </c>
    </row>
    <row r="12" spans="1:14" ht="14.45" x14ac:dyDescent="0.3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s="2">
        <f t="shared" ref="M12:M13" si="5">SUM(I12:L12)</f>
        <v>0</v>
      </c>
      <c r="N12" s="2">
        <f t="shared" ref="N12:N13" si="6">SUM(D12:L12)</f>
        <v>0</v>
      </c>
    </row>
    <row r="13" spans="1:14" ht="14.45" x14ac:dyDescent="0.3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 s="2">
        <f t="shared" si="5"/>
        <v>0</v>
      </c>
      <c r="N13" s="2">
        <f t="shared" si="6"/>
        <v>0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7">SUM(D10:D14)</f>
        <v>58</v>
      </c>
      <c r="E15" s="9">
        <f t="shared" si="7"/>
        <v>68</v>
      </c>
      <c r="F15" s="9">
        <f t="shared" si="7"/>
        <v>16</v>
      </c>
      <c r="G15" s="9">
        <f t="shared" si="7"/>
        <v>43</v>
      </c>
      <c r="H15" s="9">
        <f t="shared" si="7"/>
        <v>27</v>
      </c>
      <c r="I15" s="9">
        <f t="shared" si="7"/>
        <v>0</v>
      </c>
      <c r="J15" s="9">
        <f t="shared" si="7"/>
        <v>0</v>
      </c>
      <c r="K15" s="9">
        <f t="shared" si="7"/>
        <v>0</v>
      </c>
      <c r="L15" s="9">
        <f t="shared" si="7"/>
        <v>0</v>
      </c>
      <c r="M15" s="9">
        <f t="shared" si="7"/>
        <v>0</v>
      </c>
      <c r="N15" s="9">
        <f t="shared" si="7"/>
        <v>212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80</v>
      </c>
      <c r="E17">
        <v>45</v>
      </c>
      <c r="F17">
        <v>23</v>
      </c>
      <c r="G17">
        <v>6</v>
      </c>
      <c r="H17">
        <v>7</v>
      </c>
      <c r="I17">
        <v>0</v>
      </c>
      <c r="J17">
        <v>0</v>
      </c>
      <c r="K17">
        <v>0</v>
      </c>
      <c r="L17">
        <v>0</v>
      </c>
      <c r="M17" s="2">
        <f t="shared" ref="M17:M18" si="8">SUM(I17:L17)</f>
        <v>0</v>
      </c>
      <c r="N17" s="2">
        <f t="shared" ref="N17:N18" si="9">SUM(D17:L17)</f>
        <v>161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189</v>
      </c>
      <c r="J18">
        <v>125</v>
      </c>
      <c r="K18">
        <v>72</v>
      </c>
      <c r="L18">
        <v>45</v>
      </c>
      <c r="M18" s="2">
        <f t="shared" si="8"/>
        <v>431</v>
      </c>
      <c r="N18" s="2">
        <f t="shared" si="9"/>
        <v>431</v>
      </c>
    </row>
    <row r="19" spans="1:14" x14ac:dyDescent="0.25">
      <c r="A19" s="5" t="s">
        <v>21</v>
      </c>
      <c r="B19" s="6"/>
      <c r="D19" s="9">
        <f>SUM(D17:D18)</f>
        <v>80</v>
      </c>
      <c r="E19" s="9">
        <f>SUM(E17:E18)</f>
        <v>45</v>
      </c>
      <c r="F19" s="9">
        <f t="shared" ref="F19" si="10">SUM(F17:F18)</f>
        <v>23</v>
      </c>
      <c r="G19" s="9">
        <f t="shared" ref="G19" si="11">SUM(G17:G18)</f>
        <v>6</v>
      </c>
      <c r="H19" s="9">
        <f t="shared" ref="H19" si="12">SUM(H17:H18)</f>
        <v>7</v>
      </c>
      <c r="I19" s="9">
        <f t="shared" ref="I19" si="13">SUM(I17:I18)</f>
        <v>189</v>
      </c>
      <c r="J19" s="9">
        <f t="shared" ref="J19" si="14">SUM(J17:J18)</f>
        <v>125</v>
      </c>
      <c r="K19" s="9">
        <f t="shared" ref="K19" si="15">SUM(K17:K18)</f>
        <v>72</v>
      </c>
      <c r="L19" s="9">
        <f t="shared" ref="L19" si="16">SUM(L17:L18)</f>
        <v>45</v>
      </c>
      <c r="M19" s="9">
        <f t="shared" ref="M19" si="17">SUM(M17:M18)</f>
        <v>431</v>
      </c>
      <c r="N19" s="9">
        <f t="shared" ref="N19" si="18">SUM(N17:N18)</f>
        <v>592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0</v>
      </c>
      <c r="E21">
        <v>0</v>
      </c>
      <c r="F21">
        <v>0</v>
      </c>
      <c r="G21">
        <v>0</v>
      </c>
      <c r="H21">
        <v>0</v>
      </c>
      <c r="I21">
        <v>243</v>
      </c>
      <c r="J21">
        <v>116</v>
      </c>
      <c r="K21">
        <v>90</v>
      </c>
      <c r="L21">
        <v>54</v>
      </c>
      <c r="M21" s="2">
        <v>503</v>
      </c>
      <c r="N21" s="2">
        <v>503</v>
      </c>
    </row>
    <row r="22" spans="1:14" x14ac:dyDescent="0.25">
      <c r="A22" s="7" t="s">
        <v>22</v>
      </c>
      <c r="B22" s="14">
        <v>11</v>
      </c>
      <c r="D22">
        <v>63</v>
      </c>
      <c r="E22">
        <v>46</v>
      </c>
      <c r="F22">
        <v>27</v>
      </c>
      <c r="G22">
        <v>14</v>
      </c>
      <c r="H22">
        <v>11</v>
      </c>
      <c r="I22">
        <v>0</v>
      </c>
      <c r="J22">
        <v>0</v>
      </c>
      <c r="K22">
        <v>0</v>
      </c>
      <c r="L22">
        <v>0</v>
      </c>
      <c r="M22" s="2">
        <f t="shared" ref="M22:M27" si="19">SUM(I22:L22)</f>
        <v>0</v>
      </c>
      <c r="N22" s="2">
        <f t="shared" ref="N22:N27" si="20">SUM(D22:L22)</f>
        <v>161</v>
      </c>
    </row>
    <row r="23" spans="1:14" x14ac:dyDescent="0.25">
      <c r="A23" s="4" t="s">
        <v>18</v>
      </c>
      <c r="B23" s="14"/>
      <c r="D23">
        <v>60</v>
      </c>
      <c r="E23">
        <v>58</v>
      </c>
      <c r="F23">
        <v>17</v>
      </c>
      <c r="G23">
        <v>14</v>
      </c>
      <c r="H23">
        <v>11</v>
      </c>
      <c r="I23">
        <v>0</v>
      </c>
      <c r="J23">
        <v>0</v>
      </c>
      <c r="K23">
        <v>0</v>
      </c>
      <c r="L23">
        <v>0</v>
      </c>
      <c r="M23" s="2">
        <f t="shared" si="19"/>
        <v>0</v>
      </c>
      <c r="N23" s="2">
        <f t="shared" si="20"/>
        <v>160</v>
      </c>
    </row>
    <row r="24" spans="1:14" x14ac:dyDescent="0.25">
      <c r="A24" s="4" t="s">
        <v>36</v>
      </c>
      <c r="B24" s="14">
        <v>5</v>
      </c>
      <c r="D24">
        <v>43</v>
      </c>
      <c r="E24">
        <v>28</v>
      </c>
      <c r="F24">
        <v>14</v>
      </c>
      <c r="G24">
        <v>7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19"/>
        <v>0</v>
      </c>
      <c r="N24" s="2">
        <f t="shared" si="20"/>
        <v>103</v>
      </c>
    </row>
    <row r="25" spans="1:14" x14ac:dyDescent="0.25">
      <c r="A25" s="18" t="s">
        <v>34</v>
      </c>
      <c r="B25" s="14">
        <v>6</v>
      </c>
      <c r="D25">
        <v>67</v>
      </c>
      <c r="E25">
        <v>36</v>
      </c>
      <c r="F25">
        <v>14</v>
      </c>
      <c r="G25">
        <v>19</v>
      </c>
      <c r="H25">
        <v>7</v>
      </c>
      <c r="I25">
        <v>0</v>
      </c>
      <c r="J25">
        <v>0</v>
      </c>
      <c r="K25">
        <v>0</v>
      </c>
      <c r="L25">
        <v>0</v>
      </c>
      <c r="M25" s="2">
        <f t="shared" si="19"/>
        <v>0</v>
      </c>
      <c r="N25" s="2">
        <f t="shared" si="20"/>
        <v>143</v>
      </c>
    </row>
    <row r="26" spans="1:14" x14ac:dyDescent="0.25">
      <c r="A26" s="18" t="s">
        <v>17</v>
      </c>
      <c r="B26" s="14">
        <v>8</v>
      </c>
      <c r="D26">
        <v>67</v>
      </c>
      <c r="E26">
        <v>79</v>
      </c>
      <c r="F26">
        <v>21</v>
      </c>
      <c r="G26">
        <v>27</v>
      </c>
      <c r="H26">
        <v>11</v>
      </c>
      <c r="I26">
        <v>0</v>
      </c>
      <c r="J26">
        <v>0</v>
      </c>
      <c r="K26">
        <v>0</v>
      </c>
      <c r="L26">
        <v>0</v>
      </c>
      <c r="M26" s="2">
        <f t="shared" si="19"/>
        <v>0</v>
      </c>
      <c r="N26" s="2">
        <f t="shared" si="20"/>
        <v>205</v>
      </c>
    </row>
    <row r="27" spans="1:14" x14ac:dyDescent="0.25">
      <c r="A27" s="18" t="s">
        <v>37</v>
      </c>
      <c r="B27" s="14">
        <v>9</v>
      </c>
      <c r="D27">
        <v>66</v>
      </c>
      <c r="E27">
        <v>53</v>
      </c>
      <c r="F27">
        <v>15</v>
      </c>
      <c r="G27">
        <v>18</v>
      </c>
      <c r="H27">
        <v>10</v>
      </c>
      <c r="I27">
        <v>0</v>
      </c>
      <c r="J27">
        <v>0</v>
      </c>
      <c r="K27">
        <v>0</v>
      </c>
      <c r="L27">
        <v>0</v>
      </c>
      <c r="M27" s="2">
        <f t="shared" si="19"/>
        <v>0</v>
      </c>
      <c r="N27" s="2">
        <f t="shared" si="20"/>
        <v>162</v>
      </c>
    </row>
    <row r="28" spans="1:14" x14ac:dyDescent="0.25">
      <c r="A28" s="5" t="s">
        <v>25</v>
      </c>
      <c r="B28" s="5"/>
      <c r="D28" s="9">
        <f t="shared" ref="D28:N28" si="21">SUM(D21:D27)</f>
        <v>366</v>
      </c>
      <c r="E28" s="9">
        <f t="shared" si="21"/>
        <v>300</v>
      </c>
      <c r="F28" s="9">
        <f t="shared" si="21"/>
        <v>108</v>
      </c>
      <c r="G28" s="9">
        <f t="shared" si="21"/>
        <v>99</v>
      </c>
      <c r="H28" s="9">
        <f t="shared" si="21"/>
        <v>61</v>
      </c>
      <c r="I28" s="9">
        <f t="shared" si="21"/>
        <v>243</v>
      </c>
      <c r="J28" s="9">
        <f t="shared" si="21"/>
        <v>116</v>
      </c>
      <c r="K28" s="9">
        <f t="shared" si="21"/>
        <v>90</v>
      </c>
      <c r="L28" s="9">
        <f t="shared" si="21"/>
        <v>54</v>
      </c>
      <c r="M28" s="9">
        <f t="shared" si="21"/>
        <v>503</v>
      </c>
      <c r="N28" s="9">
        <f t="shared" si="21"/>
        <v>1437</v>
      </c>
    </row>
    <row r="29" spans="1:14" x14ac:dyDescent="0.25">
      <c r="A29" s="3"/>
      <c r="B29" s="3"/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22">IF(D15&gt;0,AVERAGE(D10:D14),0)</f>
        <v>11.6</v>
      </c>
      <c r="E32" s="2">
        <f t="shared" si="22"/>
        <v>13.6</v>
      </c>
      <c r="F32" s="2">
        <f t="shared" si="22"/>
        <v>3.2</v>
      </c>
      <c r="G32" s="2">
        <f t="shared" si="22"/>
        <v>8.6</v>
      </c>
      <c r="H32" s="2">
        <f t="shared" si="22"/>
        <v>5.4</v>
      </c>
      <c r="I32" s="2">
        <f>SUM(Q23)</f>
        <v>0</v>
      </c>
      <c r="J32" s="2">
        <f t="shared" si="22"/>
        <v>0</v>
      </c>
      <c r="K32" s="2">
        <f t="shared" si="22"/>
        <v>0</v>
      </c>
      <c r="L32" s="2">
        <f t="shared" si="22"/>
        <v>0</v>
      </c>
      <c r="M32" s="2">
        <f t="shared" si="22"/>
        <v>0</v>
      </c>
      <c r="N32" s="11">
        <f t="shared" si="22"/>
        <v>42.4</v>
      </c>
    </row>
    <row r="33" spans="1:14" x14ac:dyDescent="0.25">
      <c r="A33" s="8" t="s">
        <v>28</v>
      </c>
      <c r="B33" s="8"/>
      <c r="D33" s="13" t="e">
        <f t="shared" ref="D33:N33" si="23">IF(OR(D15&gt;0,D30&gt;0),D15/D30,0)</f>
        <v>#DIV/0!</v>
      </c>
      <c r="E33" s="13" t="e">
        <f t="shared" si="23"/>
        <v>#DIV/0!</v>
      </c>
      <c r="F33" s="13" t="e">
        <f t="shared" si="23"/>
        <v>#DIV/0!</v>
      </c>
      <c r="G33" s="13" t="e">
        <f t="shared" si="23"/>
        <v>#DIV/0!</v>
      </c>
      <c r="H33" s="13" t="e">
        <f t="shared" si="23"/>
        <v>#DIV/0!</v>
      </c>
      <c r="I33" s="13">
        <f t="shared" si="23"/>
        <v>0</v>
      </c>
      <c r="J33" s="13">
        <f t="shared" si="23"/>
        <v>0</v>
      </c>
      <c r="K33" s="13">
        <f t="shared" si="23"/>
        <v>0</v>
      </c>
      <c r="L33" s="13">
        <f t="shared" si="23"/>
        <v>0</v>
      </c>
      <c r="M33" s="13">
        <f t="shared" si="23"/>
        <v>0</v>
      </c>
      <c r="N33" s="13" t="e">
        <f t="shared" si="23"/>
        <v>#DIV/0!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24">RANK(E32,E$50:E$52)</f>
        <v>3</v>
      </c>
      <c r="F34" s="2">
        <f t="shared" si="24"/>
        <v>3</v>
      </c>
      <c r="G34" s="2">
        <f t="shared" si="24"/>
        <v>2</v>
      </c>
      <c r="H34" s="2">
        <f t="shared" si="24"/>
        <v>2</v>
      </c>
      <c r="I34" s="2">
        <f t="shared" si="24"/>
        <v>3</v>
      </c>
      <c r="J34" s="2">
        <f t="shared" si="24"/>
        <v>3</v>
      </c>
      <c r="K34" s="2">
        <f t="shared" si="24"/>
        <v>3</v>
      </c>
      <c r="L34" s="2">
        <f t="shared" si="24"/>
        <v>3</v>
      </c>
      <c r="M34" s="2">
        <f t="shared" si="24"/>
        <v>3</v>
      </c>
      <c r="N34" s="2">
        <f t="shared" si="24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25">IF(D19&gt;0,AVERAGE(D17:D18),0)</f>
        <v>40</v>
      </c>
      <c r="E36" s="2">
        <f t="shared" si="25"/>
        <v>22.5</v>
      </c>
      <c r="F36" s="2">
        <f t="shared" si="25"/>
        <v>11.5</v>
      </c>
      <c r="G36" s="2">
        <f t="shared" si="25"/>
        <v>3</v>
      </c>
      <c r="H36" s="2">
        <f t="shared" si="25"/>
        <v>3.5</v>
      </c>
      <c r="I36" s="2">
        <f t="shared" si="25"/>
        <v>94.5</v>
      </c>
      <c r="J36" s="2">
        <f t="shared" si="25"/>
        <v>62.5</v>
      </c>
      <c r="K36" s="2">
        <f t="shared" si="25"/>
        <v>36</v>
      </c>
      <c r="L36" s="2">
        <f t="shared" si="25"/>
        <v>22.5</v>
      </c>
      <c r="M36" s="2">
        <f t="shared" si="25"/>
        <v>215.5</v>
      </c>
      <c r="N36" s="11">
        <f t="shared" si="25"/>
        <v>296</v>
      </c>
    </row>
    <row r="37" spans="1:14" x14ac:dyDescent="0.25">
      <c r="A37" s="8" t="s">
        <v>28</v>
      </c>
      <c r="B37" s="8"/>
      <c r="D37" s="13">
        <f t="shared" ref="D37:N37" si="26">IF(D30&gt;0,D19/D30,0)</f>
        <v>0</v>
      </c>
      <c r="E37" s="13">
        <f t="shared" si="26"/>
        <v>0</v>
      </c>
      <c r="F37" s="13">
        <f t="shared" si="26"/>
        <v>0</v>
      </c>
      <c r="G37" s="13">
        <f t="shared" si="26"/>
        <v>0</v>
      </c>
      <c r="H37" s="13">
        <f t="shared" si="26"/>
        <v>0</v>
      </c>
      <c r="I37" s="13">
        <f t="shared" si="26"/>
        <v>0</v>
      </c>
      <c r="J37" s="13">
        <f t="shared" si="26"/>
        <v>0</v>
      </c>
      <c r="K37" s="13">
        <f t="shared" si="26"/>
        <v>0</v>
      </c>
      <c r="L37" s="13">
        <f t="shared" si="26"/>
        <v>0</v>
      </c>
      <c r="M37" s="13">
        <f t="shared" si="26"/>
        <v>0</v>
      </c>
      <c r="N37" s="13">
        <f t="shared" si="26"/>
        <v>0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27">RANK(E36,E$50:E$52)</f>
        <v>2</v>
      </c>
      <c r="F38" s="2">
        <f t="shared" si="27"/>
        <v>2</v>
      </c>
      <c r="G38" s="2">
        <f t="shared" si="27"/>
        <v>3</v>
      </c>
      <c r="H38" s="2">
        <f t="shared" si="27"/>
        <v>3</v>
      </c>
      <c r="I38" s="2">
        <f t="shared" si="27"/>
        <v>1</v>
      </c>
      <c r="J38" s="2">
        <f t="shared" si="27"/>
        <v>1</v>
      </c>
      <c r="K38" s="2">
        <f t="shared" si="27"/>
        <v>1</v>
      </c>
      <c r="L38" s="2">
        <f t="shared" si="27"/>
        <v>1</v>
      </c>
      <c r="M38" s="2">
        <f t="shared" si="27"/>
        <v>1</v>
      </c>
      <c r="N38" s="2">
        <f t="shared" si="27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28">IF(D28&gt;0,AVERAGE(D21:D27),0)</f>
        <v>52.285714285714285</v>
      </c>
      <c r="E40" s="2">
        <f t="shared" si="28"/>
        <v>42.857142857142854</v>
      </c>
      <c r="F40" s="2">
        <f t="shared" si="28"/>
        <v>15.428571428571429</v>
      </c>
      <c r="G40" s="2">
        <f t="shared" si="28"/>
        <v>14.142857142857142</v>
      </c>
      <c r="H40" s="2">
        <f t="shared" si="28"/>
        <v>8.7142857142857135</v>
      </c>
      <c r="I40" s="2">
        <f t="shared" si="28"/>
        <v>34.714285714285715</v>
      </c>
      <c r="J40" s="2">
        <f t="shared" si="28"/>
        <v>16.571428571428573</v>
      </c>
      <c r="K40" s="2">
        <f t="shared" si="28"/>
        <v>12.857142857142858</v>
      </c>
      <c r="L40" s="2">
        <f t="shared" si="28"/>
        <v>7.7142857142857144</v>
      </c>
      <c r="M40" s="2">
        <f t="shared" si="28"/>
        <v>71.857142857142861</v>
      </c>
      <c r="N40" s="11">
        <f t="shared" si="28"/>
        <v>205.28571428571428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9">IF(E30&gt;0,E28/E30,0)</f>
        <v>0</v>
      </c>
      <c r="F41" s="13">
        <f t="shared" si="29"/>
        <v>0</v>
      </c>
      <c r="G41" s="13">
        <f t="shared" si="29"/>
        <v>0</v>
      </c>
      <c r="H41" s="13">
        <f t="shared" si="29"/>
        <v>0</v>
      </c>
      <c r="I41" s="13">
        <f t="shared" si="29"/>
        <v>0</v>
      </c>
      <c r="J41" s="13">
        <f t="shared" si="29"/>
        <v>0</v>
      </c>
      <c r="K41" s="13">
        <f t="shared" si="29"/>
        <v>0</v>
      </c>
      <c r="L41" s="13">
        <f t="shared" si="29"/>
        <v>0</v>
      </c>
      <c r="M41" s="13">
        <f t="shared" si="29"/>
        <v>0</v>
      </c>
      <c r="N41" s="13">
        <f t="shared" si="29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30">RANK(E40,E$50:E$52)</f>
        <v>1</v>
      </c>
      <c r="F42" s="2">
        <f t="shared" si="30"/>
        <v>1</v>
      </c>
      <c r="G42" s="2">
        <f t="shared" si="30"/>
        <v>1</v>
      </c>
      <c r="H42" s="2">
        <f t="shared" si="30"/>
        <v>1</v>
      </c>
      <c r="I42" s="2">
        <f t="shared" si="30"/>
        <v>2</v>
      </c>
      <c r="J42" s="2">
        <f t="shared" si="30"/>
        <v>2</v>
      </c>
      <c r="K42" s="2">
        <f t="shared" si="30"/>
        <v>2</v>
      </c>
      <c r="L42" s="2">
        <f t="shared" si="30"/>
        <v>2</v>
      </c>
      <c r="M42" s="2">
        <f t="shared" si="30"/>
        <v>2</v>
      </c>
      <c r="N42" s="2">
        <f t="shared" si="30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31">D30/COUNTA($B$9:$B$27)</f>
        <v>0</v>
      </c>
      <c r="E44" s="11">
        <f t="shared" si="31"/>
        <v>0</v>
      </c>
      <c r="F44" s="11">
        <f t="shared" si="31"/>
        <v>0</v>
      </c>
      <c r="G44" s="11">
        <f t="shared" si="31"/>
        <v>0</v>
      </c>
      <c r="H44" s="11">
        <f t="shared" si="31"/>
        <v>0</v>
      </c>
      <c r="I44" s="11">
        <f t="shared" si="31"/>
        <v>0</v>
      </c>
      <c r="J44" s="11">
        <f t="shared" si="31"/>
        <v>0</v>
      </c>
      <c r="K44" s="11">
        <f t="shared" si="31"/>
        <v>0</v>
      </c>
      <c r="L44" s="11">
        <f t="shared" si="31"/>
        <v>0</v>
      </c>
      <c r="M44" s="11">
        <f t="shared" si="31"/>
        <v>0</v>
      </c>
      <c r="N44" s="11">
        <f t="shared" si="31"/>
        <v>0</v>
      </c>
    </row>
    <row r="50" spans="4:14" x14ac:dyDescent="0.25">
      <c r="D50">
        <f>D32</f>
        <v>11.6</v>
      </c>
      <c r="E50">
        <f t="shared" ref="E50:N50" si="32">E32</f>
        <v>13.6</v>
      </c>
      <c r="F50">
        <f t="shared" si="32"/>
        <v>3.2</v>
      </c>
      <c r="G50">
        <f t="shared" si="32"/>
        <v>8.6</v>
      </c>
      <c r="H50">
        <f t="shared" si="32"/>
        <v>5.4</v>
      </c>
      <c r="I50">
        <f t="shared" si="32"/>
        <v>0</v>
      </c>
      <c r="J50">
        <f t="shared" si="32"/>
        <v>0</v>
      </c>
      <c r="K50">
        <f t="shared" si="32"/>
        <v>0</v>
      </c>
      <c r="L50">
        <f t="shared" si="32"/>
        <v>0</v>
      </c>
      <c r="M50">
        <f t="shared" si="32"/>
        <v>0</v>
      </c>
      <c r="N50" s="10">
        <f t="shared" si="32"/>
        <v>42.4</v>
      </c>
    </row>
    <row r="51" spans="4:14" x14ac:dyDescent="0.25">
      <c r="D51">
        <f>D36</f>
        <v>40</v>
      </c>
      <c r="E51">
        <f t="shared" ref="E51:N51" si="33">E36</f>
        <v>22.5</v>
      </c>
      <c r="F51">
        <f t="shared" si="33"/>
        <v>11.5</v>
      </c>
      <c r="G51">
        <f t="shared" si="33"/>
        <v>3</v>
      </c>
      <c r="H51">
        <f t="shared" si="33"/>
        <v>3.5</v>
      </c>
      <c r="I51">
        <f t="shared" si="33"/>
        <v>94.5</v>
      </c>
      <c r="J51">
        <f t="shared" si="33"/>
        <v>62.5</v>
      </c>
      <c r="K51">
        <f t="shared" si="33"/>
        <v>36</v>
      </c>
      <c r="L51">
        <f t="shared" si="33"/>
        <v>22.5</v>
      </c>
      <c r="M51">
        <f t="shared" si="33"/>
        <v>215.5</v>
      </c>
      <c r="N51" s="10">
        <f t="shared" si="33"/>
        <v>296</v>
      </c>
    </row>
    <row r="52" spans="4:14" x14ac:dyDescent="0.25">
      <c r="D52">
        <f>D40</f>
        <v>52.285714285714285</v>
      </c>
      <c r="E52">
        <f t="shared" ref="E52:N52" si="34">E40</f>
        <v>42.857142857142854</v>
      </c>
      <c r="F52">
        <f t="shared" si="34"/>
        <v>15.428571428571429</v>
      </c>
      <c r="G52">
        <f t="shared" si="34"/>
        <v>14.142857142857142</v>
      </c>
      <c r="H52">
        <f t="shared" si="34"/>
        <v>8.7142857142857135</v>
      </c>
      <c r="I52">
        <f t="shared" si="34"/>
        <v>34.714285714285715</v>
      </c>
      <c r="J52">
        <f t="shared" si="34"/>
        <v>16.571428571428573</v>
      </c>
      <c r="K52">
        <f t="shared" si="34"/>
        <v>12.857142857142858</v>
      </c>
      <c r="L52">
        <f t="shared" si="34"/>
        <v>7.7142857142857144</v>
      </c>
      <c r="M52">
        <f t="shared" si="34"/>
        <v>71.857142857142861</v>
      </c>
      <c r="N52" s="10">
        <f t="shared" si="34"/>
        <v>205.28571428571428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7:M10 M23:M26 M27:M38 M11:M20 M22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workbookViewId="0">
      <selection activeCell="L16" sqref="L16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OCTOBER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15</v>
      </c>
      <c r="E7">
        <v>3</v>
      </c>
      <c r="F7">
        <v>1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 s="2">
        <f>SUM(I7:L7)</f>
        <v>1</v>
      </c>
      <c r="N7" s="2">
        <f>SUM(D7:L7)</f>
        <v>20</v>
      </c>
    </row>
    <row r="8" spans="1:14" x14ac:dyDescent="0.25">
      <c r="A8" s="5" t="s">
        <v>16</v>
      </c>
      <c r="B8" s="5"/>
      <c r="D8" s="9">
        <f>D7</f>
        <v>15</v>
      </c>
      <c r="E8" s="9">
        <f t="shared" ref="E8:N8" si="0">E7</f>
        <v>3</v>
      </c>
      <c r="F8" s="9">
        <f t="shared" si="0"/>
        <v>1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1</v>
      </c>
      <c r="L8" s="9">
        <f t="shared" si="0"/>
        <v>0</v>
      </c>
      <c r="M8" s="9">
        <f t="shared" si="0"/>
        <v>1</v>
      </c>
      <c r="N8" s="9">
        <f t="shared" si="0"/>
        <v>20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84</v>
      </c>
      <c r="E10">
        <v>59</v>
      </c>
      <c r="F10">
        <v>27</v>
      </c>
      <c r="G10">
        <v>12</v>
      </c>
      <c r="H10">
        <v>8</v>
      </c>
      <c r="I10">
        <v>0</v>
      </c>
      <c r="J10">
        <v>0</v>
      </c>
      <c r="K10">
        <v>0</v>
      </c>
      <c r="L10">
        <v>0</v>
      </c>
      <c r="M10" s="2">
        <f>SUM(I10:L10)</f>
        <v>0</v>
      </c>
      <c r="N10" s="2">
        <f t="shared" ref="N10:N14" si="1">SUM(D10:L10)</f>
        <v>190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7</v>
      </c>
      <c r="M11" s="2">
        <v>7</v>
      </c>
      <c r="N11" s="2">
        <f t="shared" ref="N11:N13" si="2">SUM(D11:L11)</f>
        <v>7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12</v>
      </c>
      <c r="M12" s="2">
        <v>12</v>
      </c>
      <c r="N12" s="2">
        <f t="shared" si="2"/>
        <v>12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8</v>
      </c>
      <c r="M13" s="2">
        <v>8</v>
      </c>
      <c r="N13" s="2">
        <f t="shared" si="2"/>
        <v>8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ref="M14" si="3">SUM(I14:L14)</f>
        <v>0</v>
      </c>
      <c r="N14" s="2">
        <f t="shared" si="1"/>
        <v>0</v>
      </c>
    </row>
    <row r="15" spans="1:14" x14ac:dyDescent="0.25">
      <c r="A15" s="5" t="s">
        <v>19</v>
      </c>
      <c r="B15" s="6"/>
      <c r="D15" s="9">
        <f t="shared" ref="D15:N15" si="4">SUM(D10:D14)</f>
        <v>84</v>
      </c>
      <c r="E15" s="9">
        <f t="shared" si="4"/>
        <v>59</v>
      </c>
      <c r="F15" s="9">
        <f t="shared" si="4"/>
        <v>27</v>
      </c>
      <c r="G15" s="9">
        <f t="shared" si="4"/>
        <v>12</v>
      </c>
      <c r="H15" s="9">
        <f t="shared" si="4"/>
        <v>8</v>
      </c>
      <c r="I15" s="9">
        <f t="shared" si="4"/>
        <v>0</v>
      </c>
      <c r="J15" s="9">
        <f t="shared" si="4"/>
        <v>0</v>
      </c>
      <c r="K15" s="9">
        <f t="shared" si="4"/>
        <v>0</v>
      </c>
      <c r="L15" s="9">
        <v>27</v>
      </c>
      <c r="M15" s="9">
        <f t="shared" si="4"/>
        <v>27</v>
      </c>
      <c r="N15" s="9">
        <f t="shared" si="4"/>
        <v>217</v>
      </c>
    </row>
    <row r="16" spans="1:14" x14ac:dyDescent="0.25">
      <c r="A16" s="3"/>
      <c r="B16" s="15"/>
    </row>
    <row r="17" spans="1:24" x14ac:dyDescent="0.25">
      <c r="A17" s="4" t="s">
        <v>23</v>
      </c>
      <c r="B17" s="14">
        <v>1</v>
      </c>
      <c r="D17">
        <v>80</v>
      </c>
      <c r="E17">
        <v>63</v>
      </c>
      <c r="F17">
        <v>15</v>
      </c>
      <c r="G17">
        <v>16</v>
      </c>
      <c r="H17">
        <v>2</v>
      </c>
      <c r="I17">
        <v>0</v>
      </c>
      <c r="J17">
        <v>0</v>
      </c>
      <c r="K17">
        <v>0</v>
      </c>
      <c r="L17">
        <v>0</v>
      </c>
      <c r="M17" s="2">
        <f t="shared" ref="M17:M18" si="5">SUM(I17:L17)</f>
        <v>0</v>
      </c>
      <c r="N17" s="2">
        <f t="shared" ref="N17:N18" si="6">SUM(D17:L17)</f>
        <v>176</v>
      </c>
    </row>
    <row r="18" spans="1:2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189</v>
      </c>
      <c r="J18">
        <v>120</v>
      </c>
      <c r="K18">
        <v>106</v>
      </c>
      <c r="L18">
        <v>21</v>
      </c>
      <c r="M18" s="2">
        <f t="shared" si="5"/>
        <v>436</v>
      </c>
      <c r="N18" s="2">
        <f t="shared" si="6"/>
        <v>436</v>
      </c>
    </row>
    <row r="19" spans="1:24" x14ac:dyDescent="0.25">
      <c r="A19" s="5" t="s">
        <v>21</v>
      </c>
      <c r="B19" s="6"/>
      <c r="D19" s="9">
        <f>SUM(D17:D18)</f>
        <v>80</v>
      </c>
      <c r="E19" s="9">
        <f>SUM(E17:E18)</f>
        <v>63</v>
      </c>
      <c r="F19" s="9">
        <f t="shared" ref="F19:N19" si="7">SUM(F17:F18)</f>
        <v>15</v>
      </c>
      <c r="G19" s="9">
        <f t="shared" si="7"/>
        <v>16</v>
      </c>
      <c r="H19" s="9">
        <f t="shared" si="7"/>
        <v>2</v>
      </c>
      <c r="I19" s="9">
        <f t="shared" si="7"/>
        <v>189</v>
      </c>
      <c r="J19" s="9">
        <f t="shared" si="7"/>
        <v>120</v>
      </c>
      <c r="K19" s="9">
        <f t="shared" si="7"/>
        <v>106</v>
      </c>
      <c r="L19" s="9">
        <f t="shared" si="7"/>
        <v>21</v>
      </c>
      <c r="M19" s="9">
        <f t="shared" si="7"/>
        <v>436</v>
      </c>
      <c r="N19" s="9">
        <f t="shared" si="7"/>
        <v>612</v>
      </c>
    </row>
    <row r="20" spans="1:24" x14ac:dyDescent="0.25">
      <c r="A20" s="5"/>
      <c r="B20" s="6"/>
    </row>
    <row r="21" spans="1:24" x14ac:dyDescent="0.25">
      <c r="A21" s="7" t="s">
        <v>24</v>
      </c>
      <c r="B21" s="14">
        <v>10</v>
      </c>
      <c r="D21">
        <v>61</v>
      </c>
      <c r="E21">
        <v>66</v>
      </c>
      <c r="F21">
        <v>26</v>
      </c>
      <c r="G21">
        <v>8</v>
      </c>
      <c r="H21">
        <v>4</v>
      </c>
      <c r="I21">
        <v>0</v>
      </c>
      <c r="J21">
        <v>0</v>
      </c>
      <c r="K21">
        <v>0</v>
      </c>
      <c r="L21">
        <v>0</v>
      </c>
      <c r="M21" s="2">
        <f t="shared" ref="M21:M27" si="8">SUM(I21:L21)</f>
        <v>0</v>
      </c>
      <c r="N21" s="2">
        <f t="shared" ref="N21:N27" si="9">SUM(D21:L21)</f>
        <v>165</v>
      </c>
    </row>
    <row r="22" spans="1:24" x14ac:dyDescent="0.25">
      <c r="A22" s="7" t="s">
        <v>22</v>
      </c>
      <c r="B22" s="14">
        <v>11</v>
      </c>
      <c r="D22">
        <v>87</v>
      </c>
      <c r="E22">
        <v>70</v>
      </c>
      <c r="F22">
        <v>22</v>
      </c>
      <c r="G22">
        <v>17</v>
      </c>
      <c r="H22">
        <v>3</v>
      </c>
      <c r="I22">
        <v>0</v>
      </c>
      <c r="J22">
        <v>0</v>
      </c>
      <c r="K22">
        <v>0</v>
      </c>
      <c r="L22">
        <v>0</v>
      </c>
      <c r="M22" s="2">
        <f t="shared" si="8"/>
        <v>0</v>
      </c>
      <c r="N22" s="2">
        <f t="shared" si="9"/>
        <v>199</v>
      </c>
    </row>
    <row r="23" spans="1:24" x14ac:dyDescent="0.25">
      <c r="A23" s="4" t="s">
        <v>18</v>
      </c>
      <c r="B23" s="14"/>
      <c r="D23">
        <v>78</v>
      </c>
      <c r="E23">
        <v>41</v>
      </c>
      <c r="F23">
        <v>41</v>
      </c>
      <c r="G23">
        <v>26</v>
      </c>
      <c r="H23">
        <v>3</v>
      </c>
      <c r="I23">
        <v>0</v>
      </c>
      <c r="J23">
        <v>0</v>
      </c>
      <c r="K23">
        <v>0</v>
      </c>
      <c r="L23">
        <v>0</v>
      </c>
      <c r="M23" s="2">
        <v>0</v>
      </c>
      <c r="N23" s="2">
        <f t="shared" si="9"/>
        <v>189</v>
      </c>
    </row>
    <row r="24" spans="1:24" x14ac:dyDescent="0.25">
      <c r="A24" s="4" t="s">
        <v>36</v>
      </c>
      <c r="B24" s="14">
        <v>5</v>
      </c>
      <c r="D24">
        <v>53</v>
      </c>
      <c r="E24">
        <v>36</v>
      </c>
      <c r="F24">
        <v>14</v>
      </c>
      <c r="G24">
        <v>15</v>
      </c>
      <c r="H24">
        <v>3</v>
      </c>
      <c r="I24">
        <v>0</v>
      </c>
      <c r="J24">
        <v>0</v>
      </c>
      <c r="K24">
        <v>0</v>
      </c>
      <c r="L24">
        <v>0</v>
      </c>
      <c r="M24" s="2">
        <f t="shared" si="8"/>
        <v>0</v>
      </c>
      <c r="N24" s="2">
        <f t="shared" si="9"/>
        <v>121</v>
      </c>
    </row>
    <row r="25" spans="1:24" x14ac:dyDescent="0.25">
      <c r="A25" s="18" t="s">
        <v>34</v>
      </c>
      <c r="B25" s="14">
        <v>6</v>
      </c>
      <c r="D25">
        <v>70</v>
      </c>
      <c r="E25">
        <v>62</v>
      </c>
      <c r="F25">
        <v>13</v>
      </c>
      <c r="G25">
        <v>14</v>
      </c>
      <c r="H25">
        <v>6</v>
      </c>
      <c r="I25">
        <v>0</v>
      </c>
      <c r="J25">
        <v>0</v>
      </c>
      <c r="K25">
        <v>0</v>
      </c>
      <c r="L25">
        <v>0</v>
      </c>
      <c r="M25" s="2">
        <f t="shared" si="8"/>
        <v>0</v>
      </c>
      <c r="N25" s="2">
        <f t="shared" si="9"/>
        <v>165</v>
      </c>
    </row>
    <row r="26" spans="1:24" x14ac:dyDescent="0.25">
      <c r="A26" s="18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262</v>
      </c>
      <c r="J26">
        <v>101</v>
      </c>
      <c r="K26">
        <v>133</v>
      </c>
      <c r="L26">
        <v>53</v>
      </c>
      <c r="M26" s="2">
        <f t="shared" si="8"/>
        <v>549</v>
      </c>
      <c r="N26" s="2">
        <f t="shared" si="9"/>
        <v>549</v>
      </c>
    </row>
    <row r="27" spans="1:24" x14ac:dyDescent="0.25">
      <c r="A27" s="18" t="s">
        <v>37</v>
      </c>
      <c r="B27" s="14">
        <v>9</v>
      </c>
      <c r="D27">
        <v>65</v>
      </c>
      <c r="E27">
        <v>52</v>
      </c>
      <c r="F27">
        <v>22</v>
      </c>
      <c r="G27">
        <v>15</v>
      </c>
      <c r="H27">
        <v>4</v>
      </c>
      <c r="I27">
        <v>0</v>
      </c>
      <c r="J27">
        <v>0</v>
      </c>
      <c r="K27">
        <v>0</v>
      </c>
      <c r="L27">
        <v>0</v>
      </c>
      <c r="M27" s="2">
        <f t="shared" si="8"/>
        <v>0</v>
      </c>
      <c r="N27" s="2">
        <f t="shared" si="9"/>
        <v>158</v>
      </c>
    </row>
    <row r="28" spans="1:24" x14ac:dyDescent="0.25">
      <c r="A28" s="5" t="s">
        <v>25</v>
      </c>
      <c r="B28" s="5"/>
      <c r="D28" s="9">
        <f t="shared" ref="D28:N28" si="10">SUM(D21:D27)</f>
        <v>414</v>
      </c>
      <c r="E28" s="9">
        <f t="shared" si="10"/>
        <v>327</v>
      </c>
      <c r="F28" s="9">
        <f t="shared" si="10"/>
        <v>138</v>
      </c>
      <c r="G28" s="9">
        <f t="shared" si="10"/>
        <v>95</v>
      </c>
      <c r="H28" s="9">
        <f t="shared" si="10"/>
        <v>23</v>
      </c>
      <c r="I28" s="9">
        <f t="shared" si="10"/>
        <v>262</v>
      </c>
      <c r="J28" s="9">
        <f t="shared" si="10"/>
        <v>101</v>
      </c>
      <c r="K28" s="9">
        <f t="shared" si="10"/>
        <v>133</v>
      </c>
      <c r="L28" s="9">
        <f t="shared" si="10"/>
        <v>53</v>
      </c>
      <c r="M28" s="9">
        <f t="shared" si="10"/>
        <v>549</v>
      </c>
      <c r="N28" s="9">
        <f t="shared" si="10"/>
        <v>1546</v>
      </c>
    </row>
    <row r="29" spans="1:24" x14ac:dyDescent="0.25">
      <c r="A29" s="3"/>
      <c r="B29" s="3"/>
      <c r="X29">
        <v>3</v>
      </c>
    </row>
    <row r="30" spans="1:24" x14ac:dyDescent="0.25">
      <c r="A30" s="5" t="s">
        <v>26</v>
      </c>
      <c r="B30" s="5"/>
      <c r="D30" s="9">
        <f t="shared" ref="D30:M30" si="11">D15+D19+D28</f>
        <v>578</v>
      </c>
      <c r="E30" s="9">
        <f t="shared" si="11"/>
        <v>449</v>
      </c>
      <c r="F30" s="9">
        <f t="shared" si="11"/>
        <v>180</v>
      </c>
      <c r="G30" s="9">
        <f t="shared" si="11"/>
        <v>123</v>
      </c>
      <c r="H30" s="9">
        <f t="shared" si="11"/>
        <v>33</v>
      </c>
      <c r="I30" s="9">
        <f t="shared" si="11"/>
        <v>451</v>
      </c>
      <c r="J30" s="9">
        <f t="shared" si="11"/>
        <v>221</v>
      </c>
      <c r="K30" s="9">
        <f t="shared" si="11"/>
        <v>239</v>
      </c>
      <c r="L30" s="9">
        <f>L15+L19+L28</f>
        <v>101</v>
      </c>
      <c r="M30" s="9">
        <f t="shared" si="11"/>
        <v>1012</v>
      </c>
      <c r="N30" s="19">
        <f>SUM(D30:L30)</f>
        <v>2375</v>
      </c>
    </row>
    <row r="31" spans="1:24" x14ac:dyDescent="0.25">
      <c r="A31" s="3"/>
      <c r="B31" s="3"/>
    </row>
    <row r="32" spans="1:24" x14ac:dyDescent="0.25">
      <c r="A32" s="5" t="s">
        <v>27</v>
      </c>
      <c r="B32" s="5"/>
      <c r="D32" s="2">
        <f t="shared" ref="D32:N32" si="12">IF(D15&gt;0,AVERAGE(D10:D14),0)</f>
        <v>16.8</v>
      </c>
      <c r="E32" s="2">
        <f t="shared" si="12"/>
        <v>11.8</v>
      </c>
      <c r="F32" s="2">
        <f t="shared" si="12"/>
        <v>5.4</v>
      </c>
      <c r="G32" s="2">
        <f t="shared" si="12"/>
        <v>2.4</v>
      </c>
      <c r="H32" s="2">
        <f t="shared" si="12"/>
        <v>1.6</v>
      </c>
      <c r="I32" s="2">
        <f t="shared" si="12"/>
        <v>0</v>
      </c>
      <c r="J32" s="2">
        <f t="shared" si="12"/>
        <v>0</v>
      </c>
      <c r="K32" s="2">
        <f t="shared" si="12"/>
        <v>0</v>
      </c>
      <c r="L32" s="2">
        <f>IF(L15&gt;0,AVERAGE(L10:L14),0)</f>
        <v>5.4</v>
      </c>
      <c r="M32" s="2">
        <f t="shared" si="12"/>
        <v>5.4</v>
      </c>
      <c r="N32" s="11">
        <f t="shared" si="12"/>
        <v>43.4</v>
      </c>
    </row>
    <row r="33" spans="1:14" x14ac:dyDescent="0.25">
      <c r="A33" s="8" t="s">
        <v>28</v>
      </c>
      <c r="B33" s="8"/>
      <c r="D33" s="13">
        <f t="shared" ref="D33:N33" si="13">IF(OR(D15&gt;0,D30&gt;0),D15/D30,0)</f>
        <v>0.1453287197231834</v>
      </c>
      <c r="E33" s="13">
        <f t="shared" si="13"/>
        <v>0.13140311804008908</v>
      </c>
      <c r="F33" s="13">
        <f t="shared" si="13"/>
        <v>0.15</v>
      </c>
      <c r="G33" s="13">
        <f t="shared" si="13"/>
        <v>9.7560975609756101E-2</v>
      </c>
      <c r="H33" s="13">
        <f t="shared" si="13"/>
        <v>0.24242424242424243</v>
      </c>
      <c r="I33" s="13">
        <f t="shared" si="13"/>
        <v>0</v>
      </c>
      <c r="J33" s="13">
        <f t="shared" si="13"/>
        <v>0</v>
      </c>
      <c r="K33" s="13">
        <f t="shared" si="13"/>
        <v>0</v>
      </c>
      <c r="L33" s="13">
        <f>IF(OR(L15&gt;0,L30&gt;0),L15/L30,0)</f>
        <v>0.26732673267326734</v>
      </c>
      <c r="M33" s="13">
        <f t="shared" si="13"/>
        <v>2.66798418972332E-2</v>
      </c>
      <c r="N33" s="13">
        <f t="shared" si="13"/>
        <v>9.1368421052631585E-2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4">RANK(E32,E$50:E$52)</f>
        <v>3</v>
      </c>
      <c r="F34" s="2">
        <f t="shared" si="14"/>
        <v>3</v>
      </c>
      <c r="G34" s="2">
        <f t="shared" si="14"/>
        <v>3</v>
      </c>
      <c r="H34" s="2">
        <f t="shared" si="14"/>
        <v>2</v>
      </c>
      <c r="I34" s="2">
        <f t="shared" si="14"/>
        <v>3</v>
      </c>
      <c r="J34" s="2">
        <f t="shared" si="14"/>
        <v>3</v>
      </c>
      <c r="K34" s="2">
        <f t="shared" si="14"/>
        <v>3</v>
      </c>
      <c r="L34" s="2">
        <f t="shared" si="14"/>
        <v>3</v>
      </c>
      <c r="M34" s="2">
        <f t="shared" si="14"/>
        <v>3</v>
      </c>
      <c r="N34" s="2">
        <f t="shared" si="14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5">IF(D19&gt;0,AVERAGE(D17:D18),0)</f>
        <v>40</v>
      </c>
      <c r="E36" s="2">
        <f t="shared" si="15"/>
        <v>31.5</v>
      </c>
      <c r="F36" s="2">
        <f t="shared" si="15"/>
        <v>7.5</v>
      </c>
      <c r="G36" s="2">
        <f t="shared" si="15"/>
        <v>8</v>
      </c>
      <c r="H36" s="2">
        <f t="shared" si="15"/>
        <v>1</v>
      </c>
      <c r="I36" s="2">
        <f t="shared" si="15"/>
        <v>94.5</v>
      </c>
      <c r="J36" s="2">
        <f t="shared" si="15"/>
        <v>60</v>
      </c>
      <c r="K36" s="2">
        <f t="shared" si="15"/>
        <v>53</v>
      </c>
      <c r="L36" s="2">
        <f t="shared" si="15"/>
        <v>10.5</v>
      </c>
      <c r="M36" s="2">
        <f t="shared" si="15"/>
        <v>218</v>
      </c>
      <c r="N36" s="11">
        <f t="shared" si="15"/>
        <v>306</v>
      </c>
    </row>
    <row r="37" spans="1:14" x14ac:dyDescent="0.25">
      <c r="A37" s="8" t="s">
        <v>28</v>
      </c>
      <c r="B37" s="8"/>
      <c r="D37" s="13">
        <f t="shared" ref="D37:N37" si="16">IF(D30&gt;0,D19/D30,0)</f>
        <v>0.13840830449826991</v>
      </c>
      <c r="E37" s="13">
        <f t="shared" si="16"/>
        <v>0.14031180400890869</v>
      </c>
      <c r="F37" s="13">
        <f t="shared" si="16"/>
        <v>8.3333333333333329E-2</v>
      </c>
      <c r="G37" s="13">
        <f t="shared" si="16"/>
        <v>0.13008130081300814</v>
      </c>
      <c r="H37" s="13">
        <f t="shared" si="16"/>
        <v>6.0606060606060608E-2</v>
      </c>
      <c r="I37" s="13">
        <f t="shared" si="16"/>
        <v>0.41906873614190687</v>
      </c>
      <c r="J37" s="13">
        <f t="shared" si="16"/>
        <v>0.54298642533936647</v>
      </c>
      <c r="K37" s="13">
        <f t="shared" si="16"/>
        <v>0.44351464435146443</v>
      </c>
      <c r="L37" s="13">
        <f t="shared" si="16"/>
        <v>0.20792079207920791</v>
      </c>
      <c r="M37" s="13">
        <f t="shared" si="16"/>
        <v>0.43083003952569171</v>
      </c>
      <c r="N37" s="13">
        <f t="shared" si="16"/>
        <v>0.25768421052631579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7">RANK(E36,E$50:E$52)</f>
        <v>2</v>
      </c>
      <c r="F38" s="2">
        <f t="shared" si="17"/>
        <v>2</v>
      </c>
      <c r="G38" s="2">
        <f t="shared" si="17"/>
        <v>2</v>
      </c>
      <c r="H38" s="2">
        <f t="shared" si="17"/>
        <v>3</v>
      </c>
      <c r="I38" s="2">
        <f t="shared" si="17"/>
        <v>1</v>
      </c>
      <c r="J38" s="2">
        <f t="shared" si="17"/>
        <v>1</v>
      </c>
      <c r="K38" s="2">
        <f t="shared" si="17"/>
        <v>1</v>
      </c>
      <c r="L38" s="2">
        <f t="shared" si="17"/>
        <v>1</v>
      </c>
      <c r="M38" s="2">
        <f t="shared" si="17"/>
        <v>1</v>
      </c>
      <c r="N38" s="2">
        <f t="shared" si="17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8">IF(D28&gt;0,AVERAGE(D21:D27),0)</f>
        <v>59.142857142857146</v>
      </c>
      <c r="E40" s="2">
        <f t="shared" si="18"/>
        <v>46.714285714285715</v>
      </c>
      <c r="F40" s="2">
        <f t="shared" si="18"/>
        <v>19.714285714285715</v>
      </c>
      <c r="G40" s="2">
        <f t="shared" si="18"/>
        <v>13.571428571428571</v>
      </c>
      <c r="H40" s="2">
        <f t="shared" si="18"/>
        <v>3.2857142857142856</v>
      </c>
      <c r="I40" s="2">
        <f t="shared" si="18"/>
        <v>37.428571428571431</v>
      </c>
      <c r="J40" s="2">
        <f t="shared" si="18"/>
        <v>14.428571428571429</v>
      </c>
      <c r="K40" s="2">
        <f t="shared" si="18"/>
        <v>19</v>
      </c>
      <c r="L40" s="2">
        <f t="shared" si="18"/>
        <v>7.5714285714285712</v>
      </c>
      <c r="M40" s="2">
        <f t="shared" si="18"/>
        <v>78.428571428571431</v>
      </c>
      <c r="N40" s="11">
        <f t="shared" si="18"/>
        <v>220.85714285714286</v>
      </c>
    </row>
    <row r="41" spans="1:14" x14ac:dyDescent="0.25">
      <c r="A41" s="8" t="s">
        <v>28</v>
      </c>
      <c r="B41" s="8"/>
      <c r="D41" s="13">
        <f>IF(D30&gt;0,D28/D30,0)</f>
        <v>0.7162629757785467</v>
      </c>
      <c r="E41" s="13">
        <f t="shared" ref="E41:N41" si="19">IF(E30&gt;0,E28/E30,0)</f>
        <v>0.72828507795100228</v>
      </c>
      <c r="F41" s="13">
        <f t="shared" si="19"/>
        <v>0.76666666666666672</v>
      </c>
      <c r="G41" s="13">
        <f t="shared" si="19"/>
        <v>0.77235772357723576</v>
      </c>
      <c r="H41" s="13">
        <f t="shared" si="19"/>
        <v>0.69696969696969702</v>
      </c>
      <c r="I41" s="13">
        <f t="shared" si="19"/>
        <v>0.58093126385809313</v>
      </c>
      <c r="J41" s="13">
        <f t="shared" si="19"/>
        <v>0.45701357466063347</v>
      </c>
      <c r="K41" s="13">
        <f t="shared" si="19"/>
        <v>0.55648535564853552</v>
      </c>
      <c r="L41" s="13">
        <f t="shared" si="19"/>
        <v>0.52475247524752477</v>
      </c>
      <c r="M41" s="13">
        <f t="shared" si="19"/>
        <v>0.54249011857707508</v>
      </c>
      <c r="N41" s="13">
        <f t="shared" si="19"/>
        <v>0.65094736842105261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0">RANK(E40,E$50:E$52)</f>
        <v>1</v>
      </c>
      <c r="F42" s="2">
        <f t="shared" si="20"/>
        <v>1</v>
      </c>
      <c r="G42" s="2">
        <f t="shared" si="20"/>
        <v>1</v>
      </c>
      <c r="H42" s="2">
        <f t="shared" si="20"/>
        <v>1</v>
      </c>
      <c r="I42" s="2">
        <f t="shared" si="20"/>
        <v>2</v>
      </c>
      <c r="J42" s="2">
        <f t="shared" si="20"/>
        <v>2</v>
      </c>
      <c r="K42" s="2">
        <f t="shared" si="20"/>
        <v>2</v>
      </c>
      <c r="L42" s="2">
        <f t="shared" si="20"/>
        <v>2</v>
      </c>
      <c r="M42" s="2">
        <f t="shared" si="20"/>
        <v>2</v>
      </c>
      <c r="N42" s="2">
        <f t="shared" si="20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1">D30/COUNTA($B$9:$B$27)</f>
        <v>44.46153846153846</v>
      </c>
      <c r="E44" s="11">
        <f t="shared" si="21"/>
        <v>34.53846153846154</v>
      </c>
      <c r="F44" s="11">
        <f t="shared" si="21"/>
        <v>13.846153846153847</v>
      </c>
      <c r="G44" s="11">
        <f t="shared" si="21"/>
        <v>9.4615384615384617</v>
      </c>
      <c r="H44" s="11">
        <f t="shared" si="21"/>
        <v>2.5384615384615383</v>
      </c>
      <c r="I44" s="11">
        <f t="shared" si="21"/>
        <v>34.692307692307693</v>
      </c>
      <c r="J44" s="11">
        <f t="shared" si="21"/>
        <v>17</v>
      </c>
      <c r="K44" s="11">
        <f t="shared" si="21"/>
        <v>18.384615384615383</v>
      </c>
      <c r="L44" s="11">
        <f t="shared" si="21"/>
        <v>7.7692307692307692</v>
      </c>
      <c r="M44" s="11">
        <f t="shared" si="21"/>
        <v>77.84615384615384</v>
      </c>
      <c r="N44" s="11">
        <f t="shared" si="21"/>
        <v>182.69230769230768</v>
      </c>
    </row>
    <row r="49" spans="4:14" x14ac:dyDescent="0.25">
      <c r="D49" s="2" t="s">
        <v>33</v>
      </c>
    </row>
    <row r="50" spans="4:14" x14ac:dyDescent="0.25">
      <c r="D50">
        <f>D32</f>
        <v>16.8</v>
      </c>
      <c r="E50">
        <f t="shared" ref="E50:N50" si="22">E32</f>
        <v>11.8</v>
      </c>
      <c r="F50">
        <f t="shared" si="22"/>
        <v>5.4</v>
      </c>
      <c r="G50">
        <f t="shared" si="22"/>
        <v>2.4</v>
      </c>
      <c r="H50">
        <f t="shared" si="22"/>
        <v>1.6</v>
      </c>
      <c r="I50">
        <f t="shared" si="22"/>
        <v>0</v>
      </c>
      <c r="J50">
        <f t="shared" si="22"/>
        <v>0</v>
      </c>
      <c r="K50">
        <f t="shared" si="22"/>
        <v>0</v>
      </c>
      <c r="L50">
        <f t="shared" si="22"/>
        <v>5.4</v>
      </c>
      <c r="M50">
        <f t="shared" si="22"/>
        <v>5.4</v>
      </c>
      <c r="N50" s="10">
        <f t="shared" si="22"/>
        <v>43.4</v>
      </c>
    </row>
    <row r="51" spans="4:14" x14ac:dyDescent="0.25">
      <c r="D51">
        <f>D36</f>
        <v>40</v>
      </c>
      <c r="E51">
        <f t="shared" ref="E51:N51" si="23">E36</f>
        <v>31.5</v>
      </c>
      <c r="F51">
        <f t="shared" si="23"/>
        <v>7.5</v>
      </c>
      <c r="G51">
        <f t="shared" si="23"/>
        <v>8</v>
      </c>
      <c r="H51">
        <f t="shared" si="23"/>
        <v>1</v>
      </c>
      <c r="I51">
        <f t="shared" si="23"/>
        <v>94.5</v>
      </c>
      <c r="J51">
        <f t="shared" si="23"/>
        <v>60</v>
      </c>
      <c r="K51">
        <f t="shared" si="23"/>
        <v>53</v>
      </c>
      <c r="L51">
        <f t="shared" si="23"/>
        <v>10.5</v>
      </c>
      <c r="M51">
        <f t="shared" si="23"/>
        <v>218</v>
      </c>
      <c r="N51" s="10">
        <f t="shared" si="23"/>
        <v>306</v>
      </c>
    </row>
    <row r="52" spans="4:14" x14ac:dyDescent="0.25">
      <c r="D52">
        <f>D40</f>
        <v>59.142857142857146</v>
      </c>
      <c r="E52">
        <f t="shared" ref="E52:N52" si="24">E40</f>
        <v>46.714285714285715</v>
      </c>
      <c r="F52">
        <f t="shared" si="24"/>
        <v>19.714285714285715</v>
      </c>
      <c r="G52">
        <f t="shared" si="24"/>
        <v>13.571428571428571</v>
      </c>
      <c r="H52">
        <f t="shared" si="24"/>
        <v>3.2857142857142856</v>
      </c>
      <c r="I52">
        <f t="shared" si="24"/>
        <v>37.428571428571431</v>
      </c>
      <c r="J52">
        <f t="shared" si="24"/>
        <v>14.428571428571429</v>
      </c>
      <c r="K52">
        <f t="shared" si="24"/>
        <v>19</v>
      </c>
      <c r="L52">
        <f t="shared" si="24"/>
        <v>7.5714285714285712</v>
      </c>
      <c r="M52">
        <f t="shared" si="24"/>
        <v>78.428571428571431</v>
      </c>
      <c r="N52" s="10">
        <f t="shared" si="24"/>
        <v>220.85714285714286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topLeftCell="A16" workbookViewId="0">
      <selection activeCell="D29" sqref="D29:M29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NOVEMBER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35</v>
      </c>
      <c r="E7">
        <v>13</v>
      </c>
      <c r="F7">
        <v>2</v>
      </c>
      <c r="G7">
        <v>4</v>
      </c>
      <c r="H7">
        <v>0</v>
      </c>
      <c r="I7">
        <v>0</v>
      </c>
      <c r="J7">
        <v>0</v>
      </c>
      <c r="K7">
        <v>0</v>
      </c>
      <c r="L7">
        <v>0</v>
      </c>
      <c r="M7" s="2">
        <f>SUM(I7:L7)</f>
        <v>0</v>
      </c>
      <c r="N7" s="2">
        <f>SUM(D7:L7)</f>
        <v>54</v>
      </c>
    </row>
    <row r="8" spans="1:14" x14ac:dyDescent="0.25">
      <c r="A8" s="5" t="s">
        <v>16</v>
      </c>
      <c r="B8" s="5"/>
      <c r="D8" s="9">
        <f>D7</f>
        <v>35</v>
      </c>
      <c r="E8" s="9">
        <f t="shared" ref="E8:N8" si="0">E7</f>
        <v>13</v>
      </c>
      <c r="F8" s="9">
        <f t="shared" si="0"/>
        <v>2</v>
      </c>
      <c r="G8" s="9">
        <f t="shared" si="0"/>
        <v>4</v>
      </c>
      <c r="H8" s="9">
        <f t="shared" si="0"/>
        <v>0</v>
      </c>
      <c r="I8" s="9">
        <f t="shared" si="0"/>
        <v>0</v>
      </c>
      <c r="J8" s="9">
        <v>0</v>
      </c>
      <c r="K8" s="9">
        <v>0</v>
      </c>
      <c r="L8" s="9">
        <f t="shared" si="0"/>
        <v>0</v>
      </c>
      <c r="M8" s="9">
        <f t="shared" si="0"/>
        <v>0</v>
      </c>
      <c r="N8" s="9">
        <f t="shared" si="0"/>
        <v>54</v>
      </c>
    </row>
    <row r="9" spans="1:14" x14ac:dyDescent="0.25">
      <c r="A9" s="5"/>
      <c r="B9" s="5"/>
      <c r="K9">
        <v>0</v>
      </c>
    </row>
    <row r="10" spans="1:14" x14ac:dyDescent="0.25">
      <c r="A10" s="4" t="s">
        <v>35</v>
      </c>
      <c r="B10" s="14">
        <v>2</v>
      </c>
      <c r="D10">
        <v>73</v>
      </c>
      <c r="E10">
        <v>71</v>
      </c>
      <c r="F10">
        <v>17</v>
      </c>
      <c r="G10">
        <v>37</v>
      </c>
      <c r="H10">
        <v>5</v>
      </c>
      <c r="I10">
        <v>0</v>
      </c>
      <c r="J10">
        <v>0</v>
      </c>
      <c r="K10">
        <v>0</v>
      </c>
      <c r="L10">
        <v>0</v>
      </c>
      <c r="M10" s="2">
        <f t="shared" ref="M10:M13" si="1">SUM(I10:L10)</f>
        <v>0</v>
      </c>
      <c r="N10" s="2">
        <f t="shared" ref="N10:N13" si="2">SUM(D10:L10)</f>
        <v>203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9</v>
      </c>
      <c r="M11" s="2">
        <f t="shared" si="1"/>
        <v>9</v>
      </c>
      <c r="N11" s="2">
        <f t="shared" si="2"/>
        <v>9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7</v>
      </c>
      <c r="M12" s="2">
        <f t="shared" si="1"/>
        <v>7</v>
      </c>
      <c r="N12" s="2">
        <f t="shared" si="2"/>
        <v>7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7</v>
      </c>
      <c r="M13" s="2">
        <f t="shared" si="1"/>
        <v>7</v>
      </c>
      <c r="N13" s="2">
        <f t="shared" si="2"/>
        <v>7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ref="M14" si="3">SUM(I14:L14)</f>
        <v>0</v>
      </c>
      <c r="N14" s="2">
        <f t="shared" ref="N14" si="4">SUM(D14:L14)</f>
        <v>0</v>
      </c>
    </row>
    <row r="15" spans="1:14" x14ac:dyDescent="0.25">
      <c r="A15" s="5" t="s">
        <v>19</v>
      </c>
      <c r="B15" s="6"/>
      <c r="D15" s="9">
        <f t="shared" ref="D15:J15" si="5">SUM(D10:D14)</f>
        <v>73</v>
      </c>
      <c r="E15" s="9">
        <f t="shared" si="5"/>
        <v>71</v>
      </c>
      <c r="F15" s="9">
        <f t="shared" si="5"/>
        <v>17</v>
      </c>
      <c r="G15" s="9">
        <f t="shared" si="5"/>
        <v>37</v>
      </c>
      <c r="H15" s="9">
        <f t="shared" si="5"/>
        <v>5</v>
      </c>
      <c r="I15" s="9">
        <f t="shared" si="5"/>
        <v>0</v>
      </c>
      <c r="J15" s="9">
        <f t="shared" si="5"/>
        <v>0</v>
      </c>
      <c r="K15" s="9">
        <f t="shared" ref="K15:N15" si="6">SUM(K10:K13)</f>
        <v>0</v>
      </c>
      <c r="L15" s="9">
        <f>SUM(L10:L14)</f>
        <v>23</v>
      </c>
      <c r="M15" s="9">
        <f t="shared" si="6"/>
        <v>23</v>
      </c>
      <c r="N15" s="9">
        <f t="shared" si="6"/>
        <v>226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60</v>
      </c>
      <c r="E17">
        <v>37</v>
      </c>
      <c r="F17">
        <v>15</v>
      </c>
      <c r="G17">
        <v>4</v>
      </c>
      <c r="H17">
        <v>4</v>
      </c>
      <c r="I17">
        <v>0</v>
      </c>
      <c r="J17">
        <v>0</v>
      </c>
      <c r="K17">
        <v>0</v>
      </c>
      <c r="L17">
        <v>0</v>
      </c>
      <c r="M17" s="2">
        <f t="shared" ref="M17:M18" si="7">SUM(I17:L17)</f>
        <v>0</v>
      </c>
      <c r="N17" s="2">
        <f t="shared" ref="N17:N18" si="8">SUM(D17:L17)</f>
        <v>120</v>
      </c>
    </row>
    <row r="18" spans="1:14" x14ac:dyDescent="0.25">
      <c r="A18" s="4" t="s">
        <v>20</v>
      </c>
      <c r="B18" s="14">
        <v>7</v>
      </c>
      <c r="D18">
        <v>0</v>
      </c>
      <c r="E18">
        <v>1</v>
      </c>
      <c r="F18">
        <v>0</v>
      </c>
      <c r="G18">
        <v>1</v>
      </c>
      <c r="H18">
        <v>0</v>
      </c>
      <c r="I18">
        <v>176</v>
      </c>
      <c r="J18">
        <v>66</v>
      </c>
      <c r="K18">
        <v>73</v>
      </c>
      <c r="L18">
        <v>19</v>
      </c>
      <c r="M18" s="2">
        <f t="shared" si="7"/>
        <v>334</v>
      </c>
      <c r="N18" s="2">
        <f t="shared" si="8"/>
        <v>336</v>
      </c>
    </row>
    <row r="19" spans="1:14" x14ac:dyDescent="0.25">
      <c r="A19" s="5" t="s">
        <v>21</v>
      </c>
      <c r="B19" s="6"/>
      <c r="D19" s="9">
        <f>SUM(D17:D18)</f>
        <v>60</v>
      </c>
      <c r="E19" s="9">
        <f>SUM(E17:E18)</f>
        <v>38</v>
      </c>
      <c r="F19" s="9">
        <f t="shared" ref="F19:N19" si="9">SUM(F17:F18)</f>
        <v>15</v>
      </c>
      <c r="G19" s="9">
        <f t="shared" si="9"/>
        <v>5</v>
      </c>
      <c r="H19" s="9">
        <f t="shared" si="9"/>
        <v>4</v>
      </c>
      <c r="I19" s="9">
        <f t="shared" si="9"/>
        <v>176</v>
      </c>
      <c r="J19" s="9">
        <f t="shared" si="9"/>
        <v>66</v>
      </c>
      <c r="K19" s="9">
        <f t="shared" si="9"/>
        <v>73</v>
      </c>
      <c r="L19" s="9">
        <v>14</v>
      </c>
      <c r="M19" s="9">
        <f t="shared" si="9"/>
        <v>334</v>
      </c>
      <c r="N19" s="9">
        <f t="shared" si="9"/>
        <v>456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44</v>
      </c>
      <c r="E21">
        <v>36</v>
      </c>
      <c r="F21">
        <v>29</v>
      </c>
      <c r="G21">
        <v>5</v>
      </c>
      <c r="H21">
        <v>8</v>
      </c>
      <c r="I21">
        <v>0</v>
      </c>
      <c r="J21">
        <v>0</v>
      </c>
      <c r="K21">
        <v>0</v>
      </c>
      <c r="L21">
        <v>0</v>
      </c>
      <c r="M21" s="2">
        <f t="shared" ref="M21:M28" si="10">SUM(I21:L21)</f>
        <v>0</v>
      </c>
      <c r="N21" s="2">
        <f t="shared" ref="N21:N28" si="11">SUM(D21:L21)</f>
        <v>122</v>
      </c>
    </row>
    <row r="22" spans="1:14" x14ac:dyDescent="0.25">
      <c r="A22" s="7" t="s">
        <v>22</v>
      </c>
      <c r="B22" s="14">
        <v>11</v>
      </c>
      <c r="D22">
        <v>53</v>
      </c>
      <c r="E22">
        <v>37</v>
      </c>
      <c r="F22">
        <v>14</v>
      </c>
      <c r="G22">
        <v>9</v>
      </c>
      <c r="H22">
        <v>4</v>
      </c>
      <c r="I22">
        <v>0</v>
      </c>
      <c r="J22">
        <v>0</v>
      </c>
      <c r="K22">
        <v>0</v>
      </c>
      <c r="L22">
        <v>0</v>
      </c>
      <c r="M22" s="2">
        <f t="shared" si="10"/>
        <v>0</v>
      </c>
      <c r="N22" s="2">
        <f t="shared" si="11"/>
        <v>117</v>
      </c>
    </row>
    <row r="23" spans="1:14" x14ac:dyDescent="0.25">
      <c r="A23" s="4" t="s">
        <v>18</v>
      </c>
      <c r="B23" s="14"/>
      <c r="D23">
        <v>57</v>
      </c>
      <c r="E23">
        <v>43</v>
      </c>
      <c r="F23">
        <v>11</v>
      </c>
      <c r="G23">
        <v>18</v>
      </c>
      <c r="H23">
        <v>8</v>
      </c>
      <c r="I23">
        <v>0</v>
      </c>
      <c r="J23">
        <v>1</v>
      </c>
      <c r="K23">
        <v>0</v>
      </c>
      <c r="L23">
        <v>0</v>
      </c>
      <c r="M23" s="2">
        <v>1</v>
      </c>
      <c r="N23" s="2">
        <f>SUM(D23:M23)</f>
        <v>139</v>
      </c>
    </row>
    <row r="24" spans="1:14" x14ac:dyDescent="0.25">
      <c r="A24" s="4" t="s">
        <v>42</v>
      </c>
      <c r="B24" s="14">
        <v>3</v>
      </c>
      <c r="D24">
        <v>2</v>
      </c>
      <c r="E24">
        <v>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v>0</v>
      </c>
      <c r="N24" s="2">
        <v>3</v>
      </c>
    </row>
    <row r="25" spans="1:14" x14ac:dyDescent="0.25">
      <c r="A25" s="4" t="s">
        <v>36</v>
      </c>
      <c r="B25" s="14">
        <v>5</v>
      </c>
      <c r="D25">
        <v>56</v>
      </c>
      <c r="E25">
        <v>46</v>
      </c>
      <c r="F25">
        <v>16</v>
      </c>
      <c r="G25">
        <v>14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10"/>
        <v>0</v>
      </c>
      <c r="N25" s="2">
        <f t="shared" si="11"/>
        <v>132</v>
      </c>
    </row>
    <row r="26" spans="1:14" x14ac:dyDescent="0.25">
      <c r="A26" s="18" t="s">
        <v>34</v>
      </c>
      <c r="B26" s="14">
        <v>6</v>
      </c>
      <c r="D26">
        <v>40</v>
      </c>
      <c r="E26">
        <v>28</v>
      </c>
      <c r="F26">
        <v>18</v>
      </c>
      <c r="G26">
        <v>2</v>
      </c>
      <c r="H26">
        <v>4</v>
      </c>
      <c r="I26">
        <v>0</v>
      </c>
      <c r="J26">
        <v>0</v>
      </c>
      <c r="K26">
        <v>0</v>
      </c>
      <c r="L26">
        <v>0</v>
      </c>
      <c r="M26" s="2">
        <f t="shared" si="10"/>
        <v>0</v>
      </c>
      <c r="N26" s="2">
        <f t="shared" si="11"/>
        <v>92</v>
      </c>
    </row>
    <row r="27" spans="1:14" x14ac:dyDescent="0.25">
      <c r="A27" s="18" t="s">
        <v>17</v>
      </c>
      <c r="B27" s="14">
        <v>8</v>
      </c>
      <c r="D27">
        <v>0</v>
      </c>
      <c r="E27">
        <v>0</v>
      </c>
      <c r="F27">
        <v>0</v>
      </c>
      <c r="G27">
        <v>0</v>
      </c>
      <c r="H27">
        <v>0</v>
      </c>
      <c r="I27">
        <v>260</v>
      </c>
      <c r="J27">
        <v>112</v>
      </c>
      <c r="K27">
        <v>105</v>
      </c>
      <c r="L27">
        <v>37</v>
      </c>
      <c r="M27" s="2">
        <f t="shared" si="10"/>
        <v>514</v>
      </c>
      <c r="N27" s="2">
        <f t="shared" si="11"/>
        <v>514</v>
      </c>
    </row>
    <row r="28" spans="1:14" x14ac:dyDescent="0.25">
      <c r="A28" s="18" t="s">
        <v>37</v>
      </c>
      <c r="B28" s="14">
        <v>9</v>
      </c>
      <c r="D28">
        <v>58</v>
      </c>
      <c r="E28">
        <v>40</v>
      </c>
      <c r="F28">
        <v>19</v>
      </c>
      <c r="G28">
        <v>12</v>
      </c>
      <c r="H28">
        <v>1</v>
      </c>
      <c r="I28">
        <v>0</v>
      </c>
      <c r="J28">
        <v>0</v>
      </c>
      <c r="K28">
        <v>0</v>
      </c>
      <c r="L28">
        <v>0</v>
      </c>
      <c r="M28" s="2">
        <f t="shared" si="10"/>
        <v>0</v>
      </c>
      <c r="N28" s="2">
        <f t="shared" si="11"/>
        <v>130</v>
      </c>
    </row>
    <row r="29" spans="1:14" x14ac:dyDescent="0.25">
      <c r="A29" s="5" t="s">
        <v>25</v>
      </c>
      <c r="B29" s="5"/>
      <c r="D29" s="9">
        <f t="shared" ref="D29:N29" si="12">SUM(D21:D28)</f>
        <v>310</v>
      </c>
      <c r="E29" s="9">
        <f t="shared" si="12"/>
        <v>231</v>
      </c>
      <c r="F29" s="9">
        <f t="shared" si="12"/>
        <v>107</v>
      </c>
      <c r="G29" s="9">
        <f t="shared" si="12"/>
        <v>60</v>
      </c>
      <c r="H29" s="9">
        <f t="shared" si="12"/>
        <v>25</v>
      </c>
      <c r="I29" s="9">
        <f t="shared" si="12"/>
        <v>260</v>
      </c>
      <c r="J29" s="9">
        <f t="shared" si="12"/>
        <v>113</v>
      </c>
      <c r="K29" s="9">
        <f t="shared" si="12"/>
        <v>105</v>
      </c>
      <c r="L29" s="9">
        <f t="shared" si="12"/>
        <v>37</v>
      </c>
      <c r="M29" s="9">
        <f t="shared" si="12"/>
        <v>515</v>
      </c>
      <c r="N29" s="9">
        <f t="shared" si="12"/>
        <v>1249</v>
      </c>
    </row>
    <row r="30" spans="1:14" x14ac:dyDescent="0.25">
      <c r="A30" s="3"/>
      <c r="B30" s="3"/>
    </row>
    <row r="31" spans="1:14" x14ac:dyDescent="0.25">
      <c r="A31" s="5" t="s">
        <v>26</v>
      </c>
      <c r="B31" s="5"/>
      <c r="D31" s="9">
        <f t="shared" ref="D31:M31" si="13">D15+D19+D29</f>
        <v>443</v>
      </c>
      <c r="E31" s="9">
        <f t="shared" si="13"/>
        <v>340</v>
      </c>
      <c r="F31" s="9">
        <f t="shared" si="13"/>
        <v>139</v>
      </c>
      <c r="G31" s="9">
        <f t="shared" si="13"/>
        <v>102</v>
      </c>
      <c r="H31" s="9">
        <f t="shared" si="13"/>
        <v>34</v>
      </c>
      <c r="I31" s="9">
        <f t="shared" si="13"/>
        <v>436</v>
      </c>
      <c r="J31" s="9">
        <f t="shared" si="13"/>
        <v>179</v>
      </c>
      <c r="K31" s="9">
        <f t="shared" si="13"/>
        <v>178</v>
      </c>
      <c r="L31" s="9">
        <f t="shared" si="13"/>
        <v>74</v>
      </c>
      <c r="M31" s="9">
        <f t="shared" si="13"/>
        <v>872</v>
      </c>
      <c r="N31" s="19">
        <f>SUM(D31:L31)</f>
        <v>1925</v>
      </c>
    </row>
    <row r="32" spans="1:14" x14ac:dyDescent="0.25">
      <c r="A32" s="3"/>
      <c r="B32" s="3"/>
    </row>
    <row r="33" spans="1:14" x14ac:dyDescent="0.25">
      <c r="A33" s="5" t="s">
        <v>27</v>
      </c>
      <c r="B33" s="5"/>
      <c r="D33" s="2">
        <f t="shared" ref="D33:N33" si="14">IF(D15&gt;0,AVERAGE(D10:D13),0)</f>
        <v>18.25</v>
      </c>
      <c r="E33" s="2">
        <f t="shared" si="14"/>
        <v>17.75</v>
      </c>
      <c r="F33" s="2">
        <f t="shared" si="14"/>
        <v>4.25</v>
      </c>
      <c r="G33" s="2">
        <f t="shared" si="14"/>
        <v>9.25</v>
      </c>
      <c r="H33" s="2">
        <f t="shared" si="14"/>
        <v>1.25</v>
      </c>
      <c r="I33" s="2">
        <f t="shared" si="14"/>
        <v>0</v>
      </c>
      <c r="J33" s="2">
        <f t="shared" si="14"/>
        <v>0</v>
      </c>
      <c r="K33" s="2">
        <f t="shared" si="14"/>
        <v>0</v>
      </c>
      <c r="L33" s="2">
        <f t="shared" si="14"/>
        <v>5.75</v>
      </c>
      <c r="M33" s="2">
        <f t="shared" si="14"/>
        <v>5.75</v>
      </c>
      <c r="N33" s="11">
        <f t="shared" si="14"/>
        <v>56.5</v>
      </c>
    </row>
    <row r="34" spans="1:14" x14ac:dyDescent="0.25">
      <c r="A34" s="8" t="s">
        <v>28</v>
      </c>
      <c r="B34" s="8"/>
      <c r="D34" s="13">
        <f t="shared" ref="D34:N34" si="15">IF(OR(D15&gt;0,D31&gt;0),D15/D31,0)</f>
        <v>0.16478555304740405</v>
      </c>
      <c r="E34" s="13">
        <f t="shared" si="15"/>
        <v>0.20882352941176471</v>
      </c>
      <c r="F34" s="13">
        <f t="shared" si="15"/>
        <v>0.1223021582733813</v>
      </c>
      <c r="G34" s="13">
        <f t="shared" si="15"/>
        <v>0.36274509803921567</v>
      </c>
      <c r="H34" s="13">
        <f t="shared" si="15"/>
        <v>0.14705882352941177</v>
      </c>
      <c r="I34" s="13">
        <f t="shared" si="15"/>
        <v>0</v>
      </c>
      <c r="J34" s="13">
        <f t="shared" si="15"/>
        <v>0</v>
      </c>
      <c r="K34" s="13">
        <f t="shared" si="15"/>
        <v>0</v>
      </c>
      <c r="L34" s="13">
        <f t="shared" si="15"/>
        <v>0.3108108108108108</v>
      </c>
      <c r="M34" s="13">
        <f t="shared" si="15"/>
        <v>2.6376146788990827E-2</v>
      </c>
      <c r="N34" s="13">
        <f t="shared" si="15"/>
        <v>0.1174025974025974</v>
      </c>
    </row>
    <row r="35" spans="1:14" x14ac:dyDescent="0.25">
      <c r="A35" s="5" t="s">
        <v>29</v>
      </c>
      <c r="B35" s="5"/>
      <c r="D35" s="2">
        <f>RANK(D33,D$51:D$53)</f>
        <v>3</v>
      </c>
      <c r="E35" s="2">
        <f t="shared" ref="E35:N35" si="16">RANK(E33,E$51:E$53)</f>
        <v>3</v>
      </c>
      <c r="F35" s="2">
        <f t="shared" si="16"/>
        <v>3</v>
      </c>
      <c r="G35" s="2">
        <f t="shared" si="16"/>
        <v>1</v>
      </c>
      <c r="H35" s="2">
        <f t="shared" si="16"/>
        <v>3</v>
      </c>
      <c r="I35" s="2">
        <f t="shared" si="16"/>
        <v>3</v>
      </c>
      <c r="J35" s="2">
        <f t="shared" si="16"/>
        <v>3</v>
      </c>
      <c r="K35" s="2">
        <f t="shared" si="16"/>
        <v>3</v>
      </c>
      <c r="L35" s="2">
        <f t="shared" si="16"/>
        <v>2</v>
      </c>
      <c r="M35" s="2">
        <f t="shared" si="16"/>
        <v>3</v>
      </c>
      <c r="N35" s="2">
        <f t="shared" si="16"/>
        <v>3</v>
      </c>
    </row>
    <row r="36" spans="1:14" x14ac:dyDescent="0.25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25">
      <c r="A37" s="5" t="s">
        <v>30</v>
      </c>
      <c r="B37" s="5"/>
      <c r="D37" s="2">
        <f t="shared" ref="D37:N37" si="17">IF(D19&gt;0,AVERAGE(D17:D18),0)</f>
        <v>30</v>
      </c>
      <c r="E37" s="2">
        <f t="shared" si="17"/>
        <v>19</v>
      </c>
      <c r="F37" s="2">
        <f t="shared" si="17"/>
        <v>7.5</v>
      </c>
      <c r="G37" s="2">
        <f t="shared" si="17"/>
        <v>2.5</v>
      </c>
      <c r="H37" s="2">
        <f t="shared" si="17"/>
        <v>2</v>
      </c>
      <c r="I37" s="2">
        <f t="shared" si="17"/>
        <v>88</v>
      </c>
      <c r="J37" s="2">
        <f t="shared" si="17"/>
        <v>33</v>
      </c>
      <c r="K37" s="2">
        <f t="shared" si="17"/>
        <v>36.5</v>
      </c>
      <c r="L37" s="2">
        <f t="shared" si="17"/>
        <v>9.5</v>
      </c>
      <c r="M37" s="2">
        <f t="shared" si="17"/>
        <v>167</v>
      </c>
      <c r="N37" s="11">
        <f t="shared" si="17"/>
        <v>228</v>
      </c>
    </row>
    <row r="38" spans="1:14" x14ac:dyDescent="0.25">
      <c r="A38" s="8" t="s">
        <v>28</v>
      </c>
      <c r="B38" s="8"/>
      <c r="D38" s="13">
        <f t="shared" ref="D38:N38" si="18">IF(D31&gt;0,D19/D31,0)</f>
        <v>0.13544018058690746</v>
      </c>
      <c r="E38" s="13">
        <f t="shared" si="18"/>
        <v>0.11176470588235295</v>
      </c>
      <c r="F38" s="13">
        <f t="shared" si="18"/>
        <v>0.1079136690647482</v>
      </c>
      <c r="G38" s="13">
        <f t="shared" si="18"/>
        <v>4.9019607843137254E-2</v>
      </c>
      <c r="H38" s="13">
        <f t="shared" si="18"/>
        <v>0.11764705882352941</v>
      </c>
      <c r="I38" s="13">
        <f t="shared" si="18"/>
        <v>0.40366972477064222</v>
      </c>
      <c r="J38" s="13">
        <f t="shared" si="18"/>
        <v>0.36871508379888268</v>
      </c>
      <c r="K38" s="13">
        <f t="shared" si="18"/>
        <v>0.4101123595505618</v>
      </c>
      <c r="L38" s="13">
        <f t="shared" si="18"/>
        <v>0.1891891891891892</v>
      </c>
      <c r="M38" s="13">
        <f t="shared" si="18"/>
        <v>0.3830275229357798</v>
      </c>
      <c r="N38" s="13">
        <f t="shared" si="18"/>
        <v>0.23688311688311689</v>
      </c>
    </row>
    <row r="39" spans="1:14" x14ac:dyDescent="0.25">
      <c r="A39" s="5" t="s">
        <v>29</v>
      </c>
      <c r="B39" s="5"/>
      <c r="D39" s="2">
        <f>RANK(D37,D$51:D$53)</f>
        <v>2</v>
      </c>
      <c r="E39" s="2">
        <f t="shared" ref="E39:N39" si="19">RANK(E37,E$51:E$53)</f>
        <v>2</v>
      </c>
      <c r="F39" s="2">
        <f t="shared" si="19"/>
        <v>2</v>
      </c>
      <c r="G39" s="2">
        <f t="shared" si="19"/>
        <v>3</v>
      </c>
      <c r="H39" s="2">
        <f t="shared" si="19"/>
        <v>2</v>
      </c>
      <c r="I39" s="2">
        <f t="shared" si="19"/>
        <v>1</v>
      </c>
      <c r="J39" s="2">
        <f t="shared" si="19"/>
        <v>1</v>
      </c>
      <c r="K39" s="2">
        <f t="shared" si="19"/>
        <v>1</v>
      </c>
      <c r="L39" s="2">
        <f t="shared" si="19"/>
        <v>1</v>
      </c>
      <c r="M39" s="2">
        <f t="shared" si="19"/>
        <v>1</v>
      </c>
      <c r="N39" s="2">
        <f t="shared" si="19"/>
        <v>1</v>
      </c>
    </row>
    <row r="40" spans="1:14" x14ac:dyDescent="0.25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25">
      <c r="A41" s="5" t="s">
        <v>31</v>
      </c>
      <c r="B41" s="5"/>
      <c r="D41" s="2">
        <f t="shared" ref="D41:N41" si="20">IF(D29&gt;0,AVERAGE(D21:D28),0)</f>
        <v>38.75</v>
      </c>
      <c r="E41" s="2">
        <f t="shared" si="20"/>
        <v>28.875</v>
      </c>
      <c r="F41" s="2">
        <f t="shared" si="20"/>
        <v>13.375</v>
      </c>
      <c r="G41" s="2">
        <f t="shared" si="20"/>
        <v>7.5</v>
      </c>
      <c r="H41" s="2">
        <f t="shared" si="20"/>
        <v>3.125</v>
      </c>
      <c r="I41" s="2">
        <f t="shared" si="20"/>
        <v>32.5</v>
      </c>
      <c r="J41" s="2">
        <f t="shared" si="20"/>
        <v>14.125</v>
      </c>
      <c r="K41" s="2">
        <f t="shared" si="20"/>
        <v>13.125</v>
      </c>
      <c r="L41" s="2">
        <f t="shared" si="20"/>
        <v>4.625</v>
      </c>
      <c r="M41" s="2">
        <f t="shared" si="20"/>
        <v>64.375</v>
      </c>
      <c r="N41" s="11">
        <f t="shared" si="20"/>
        <v>156.125</v>
      </c>
    </row>
    <row r="42" spans="1:14" x14ac:dyDescent="0.25">
      <c r="A42" s="8" t="s">
        <v>28</v>
      </c>
      <c r="B42" s="8"/>
      <c r="D42" s="13">
        <f>IF(D31&gt;0,D29/D31,0)</f>
        <v>0.69977426636568851</v>
      </c>
      <c r="E42" s="13">
        <f t="shared" ref="E42:N42" si="21">IF(E31&gt;0,E29/E31,0)</f>
        <v>0.67941176470588238</v>
      </c>
      <c r="F42" s="13">
        <f t="shared" si="21"/>
        <v>0.76978417266187049</v>
      </c>
      <c r="G42" s="13">
        <f t="shared" si="21"/>
        <v>0.58823529411764708</v>
      </c>
      <c r="H42" s="13">
        <f t="shared" si="21"/>
        <v>0.73529411764705888</v>
      </c>
      <c r="I42" s="13">
        <f t="shared" si="21"/>
        <v>0.59633027522935778</v>
      </c>
      <c r="J42" s="13">
        <f t="shared" si="21"/>
        <v>0.63128491620111726</v>
      </c>
      <c r="K42" s="13">
        <f t="shared" si="21"/>
        <v>0.5898876404494382</v>
      </c>
      <c r="L42" s="13">
        <f t="shared" si="21"/>
        <v>0.5</v>
      </c>
      <c r="M42" s="13">
        <f t="shared" si="21"/>
        <v>0.5905963302752294</v>
      </c>
      <c r="N42" s="13">
        <f t="shared" si="21"/>
        <v>0.64883116883116887</v>
      </c>
    </row>
    <row r="43" spans="1:14" x14ac:dyDescent="0.25">
      <c r="A43" s="5" t="s">
        <v>29</v>
      </c>
      <c r="B43" s="5"/>
      <c r="D43" s="2">
        <f>RANK(D41,D$51:D$53)</f>
        <v>1</v>
      </c>
      <c r="E43" s="2">
        <f t="shared" ref="E43:N43" si="22">RANK(E41,E$51:E$53)</f>
        <v>1</v>
      </c>
      <c r="F43" s="2">
        <f t="shared" si="22"/>
        <v>1</v>
      </c>
      <c r="G43" s="2">
        <f t="shared" si="22"/>
        <v>2</v>
      </c>
      <c r="H43" s="2">
        <f t="shared" si="22"/>
        <v>1</v>
      </c>
      <c r="I43" s="2">
        <f t="shared" si="22"/>
        <v>2</v>
      </c>
      <c r="J43" s="2">
        <f t="shared" si="22"/>
        <v>2</v>
      </c>
      <c r="K43" s="2">
        <f t="shared" si="22"/>
        <v>2</v>
      </c>
      <c r="L43" s="2">
        <f t="shared" si="22"/>
        <v>3</v>
      </c>
      <c r="M43" s="2">
        <f t="shared" si="22"/>
        <v>2</v>
      </c>
      <c r="N43" s="2">
        <f t="shared" si="22"/>
        <v>2</v>
      </c>
    </row>
    <row r="44" spans="1:14" x14ac:dyDescent="0.25">
      <c r="A44" s="3"/>
      <c r="B44" s="3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x14ac:dyDescent="0.25">
      <c r="A45" s="5" t="s">
        <v>32</v>
      </c>
      <c r="B45" s="5"/>
      <c r="D45" s="11">
        <f t="shared" ref="D45:N45" si="23">D31/COUNTA($B$9:$B$28)</f>
        <v>31.642857142857142</v>
      </c>
      <c r="E45" s="11">
        <f t="shared" si="23"/>
        <v>24.285714285714285</v>
      </c>
      <c r="F45" s="11">
        <f t="shared" si="23"/>
        <v>9.9285714285714288</v>
      </c>
      <c r="G45" s="11">
        <f t="shared" si="23"/>
        <v>7.2857142857142856</v>
      </c>
      <c r="H45" s="11">
        <f t="shared" si="23"/>
        <v>2.4285714285714284</v>
      </c>
      <c r="I45" s="11">
        <f t="shared" si="23"/>
        <v>31.142857142857142</v>
      </c>
      <c r="J45" s="11">
        <f t="shared" si="23"/>
        <v>12.785714285714286</v>
      </c>
      <c r="K45" s="11">
        <f t="shared" si="23"/>
        <v>12.714285714285714</v>
      </c>
      <c r="L45" s="11">
        <f t="shared" si="23"/>
        <v>5.2857142857142856</v>
      </c>
      <c r="M45" s="11">
        <f t="shared" si="23"/>
        <v>62.285714285714285</v>
      </c>
      <c r="N45" s="11">
        <f t="shared" si="23"/>
        <v>137.5</v>
      </c>
    </row>
    <row r="50" spans="4:14" x14ac:dyDescent="0.25">
      <c r="D50" s="2" t="s">
        <v>33</v>
      </c>
    </row>
    <row r="51" spans="4:14" x14ac:dyDescent="0.25">
      <c r="D51">
        <f>D33</f>
        <v>18.25</v>
      </c>
      <c r="E51">
        <f t="shared" ref="E51:N51" si="24">E33</f>
        <v>17.75</v>
      </c>
      <c r="F51">
        <f t="shared" si="24"/>
        <v>4.25</v>
      </c>
      <c r="G51">
        <f t="shared" si="24"/>
        <v>9.25</v>
      </c>
      <c r="H51">
        <f t="shared" si="24"/>
        <v>1.25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5.75</v>
      </c>
      <c r="M51">
        <f t="shared" si="24"/>
        <v>5.75</v>
      </c>
      <c r="N51" s="10">
        <f t="shared" si="24"/>
        <v>56.5</v>
      </c>
    </row>
    <row r="52" spans="4:14" x14ac:dyDescent="0.25">
      <c r="D52">
        <f>D37</f>
        <v>30</v>
      </c>
      <c r="E52">
        <f t="shared" ref="E52:N52" si="25">E37</f>
        <v>19</v>
      </c>
      <c r="F52">
        <f t="shared" si="25"/>
        <v>7.5</v>
      </c>
      <c r="G52">
        <f t="shared" si="25"/>
        <v>2.5</v>
      </c>
      <c r="H52">
        <f t="shared" si="25"/>
        <v>2</v>
      </c>
      <c r="I52">
        <f t="shared" si="25"/>
        <v>88</v>
      </c>
      <c r="J52">
        <f t="shared" si="25"/>
        <v>33</v>
      </c>
      <c r="K52">
        <f t="shared" si="25"/>
        <v>36.5</v>
      </c>
      <c r="L52">
        <f t="shared" si="25"/>
        <v>9.5</v>
      </c>
      <c r="M52">
        <f t="shared" si="25"/>
        <v>167</v>
      </c>
      <c r="N52" s="10">
        <f t="shared" si="25"/>
        <v>228</v>
      </c>
    </row>
    <row r="53" spans="4:14" x14ac:dyDescent="0.25">
      <c r="D53">
        <f>D41</f>
        <v>38.75</v>
      </c>
      <c r="E53">
        <f t="shared" ref="E53:N53" si="26">E41</f>
        <v>28.875</v>
      </c>
      <c r="F53">
        <f t="shared" si="26"/>
        <v>13.375</v>
      </c>
      <c r="G53">
        <f t="shared" si="26"/>
        <v>7.5</v>
      </c>
      <c r="H53">
        <f t="shared" si="26"/>
        <v>3.125</v>
      </c>
      <c r="I53">
        <f t="shared" si="26"/>
        <v>32.5</v>
      </c>
      <c r="J53">
        <f t="shared" si="26"/>
        <v>14.125</v>
      </c>
      <c r="K53">
        <f t="shared" si="26"/>
        <v>13.125</v>
      </c>
      <c r="L53">
        <f t="shared" si="26"/>
        <v>4.625</v>
      </c>
      <c r="M53">
        <f t="shared" si="26"/>
        <v>64.375</v>
      </c>
      <c r="N53" s="10">
        <f t="shared" si="26"/>
        <v>156.125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DECEMBER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ref="M23" si="11">SUM(I23:L23)</f>
        <v>0</v>
      </c>
      <c r="N23" s="2">
        <f t="shared" ref="N23" si="12">SUM(D23:L23)</f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3">SUM(D21:D27)</f>
        <v>0</v>
      </c>
      <c r="E28" s="9">
        <f t="shared" si="13"/>
        <v>0</v>
      </c>
      <c r="F28" s="9">
        <f t="shared" si="13"/>
        <v>0</v>
      </c>
      <c r="G28" s="9">
        <f t="shared" si="13"/>
        <v>0</v>
      </c>
      <c r="H28" s="9">
        <f t="shared" si="13"/>
        <v>0</v>
      </c>
      <c r="I28" s="9">
        <f t="shared" si="13"/>
        <v>0</v>
      </c>
      <c r="J28" s="9">
        <f t="shared" si="13"/>
        <v>0</v>
      </c>
      <c r="K28" s="9">
        <f t="shared" si="13"/>
        <v>0</v>
      </c>
      <c r="L28" s="9">
        <f t="shared" si="13"/>
        <v>0</v>
      </c>
      <c r="M28" s="9">
        <f t="shared" si="13"/>
        <v>0</v>
      </c>
      <c r="N28" s="9">
        <f t="shared" si="13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4">D15+D19+D28</f>
        <v>0</v>
      </c>
      <c r="E30" s="9">
        <f t="shared" si="14"/>
        <v>0</v>
      </c>
      <c r="F30" s="9">
        <f t="shared" si="14"/>
        <v>0</v>
      </c>
      <c r="G30" s="9">
        <f t="shared" si="14"/>
        <v>0</v>
      </c>
      <c r="H30" s="9">
        <f t="shared" si="14"/>
        <v>0</v>
      </c>
      <c r="I30" s="9">
        <f t="shared" si="14"/>
        <v>0</v>
      </c>
      <c r="J30" s="9">
        <f t="shared" si="14"/>
        <v>0</v>
      </c>
      <c r="K30" s="9">
        <f t="shared" si="14"/>
        <v>0</v>
      </c>
      <c r="L30" s="9">
        <f t="shared" si="14"/>
        <v>0</v>
      </c>
      <c r="M30" s="9">
        <f t="shared" si="14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5">IF(D15&gt;0,AVERAGE(D10:D14),0)</f>
        <v>0</v>
      </c>
      <c r="E32" s="2">
        <f t="shared" si="15"/>
        <v>0</v>
      </c>
      <c r="F32" s="2">
        <f t="shared" si="15"/>
        <v>0</v>
      </c>
      <c r="G32" s="2">
        <f t="shared" si="15"/>
        <v>0</v>
      </c>
      <c r="H32" s="2">
        <f t="shared" si="15"/>
        <v>0</v>
      </c>
      <c r="I32" s="2">
        <f t="shared" si="15"/>
        <v>0</v>
      </c>
      <c r="J32" s="2">
        <f t="shared" si="15"/>
        <v>0</v>
      </c>
      <c r="K32" s="2">
        <f t="shared" si="15"/>
        <v>0</v>
      </c>
      <c r="L32" s="2">
        <f t="shared" si="15"/>
        <v>0</v>
      </c>
      <c r="M32" s="2">
        <f t="shared" si="15"/>
        <v>0</v>
      </c>
      <c r="N32" s="11">
        <f t="shared" si="15"/>
        <v>0</v>
      </c>
    </row>
    <row r="33" spans="1:14" x14ac:dyDescent="0.25">
      <c r="A33" s="8" t="s">
        <v>28</v>
      </c>
      <c r="B33" s="8"/>
      <c r="D33" s="13">
        <f t="shared" ref="D33:N33" si="16">IF(OR(D15&gt;0,D30&gt;0),D15/D30,0)</f>
        <v>0</v>
      </c>
      <c r="E33" s="13">
        <f t="shared" si="16"/>
        <v>0</v>
      </c>
      <c r="F33" s="13">
        <f t="shared" si="16"/>
        <v>0</v>
      </c>
      <c r="G33" s="13">
        <f t="shared" si="16"/>
        <v>0</v>
      </c>
      <c r="H33" s="13">
        <f t="shared" si="16"/>
        <v>0</v>
      </c>
      <c r="I33" s="13">
        <f t="shared" si="16"/>
        <v>0</v>
      </c>
      <c r="J33" s="13">
        <f t="shared" si="16"/>
        <v>0</v>
      </c>
      <c r="K33" s="13">
        <f t="shared" si="16"/>
        <v>0</v>
      </c>
      <c r="L33" s="13">
        <f t="shared" si="16"/>
        <v>0</v>
      </c>
      <c r="M33" s="13">
        <f t="shared" si="16"/>
        <v>0</v>
      </c>
      <c r="N33" s="13">
        <f t="shared" si="16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7">RANK(E32,E$50:E$52)</f>
        <v>1</v>
      </c>
      <c r="F34" s="2">
        <f t="shared" si="17"/>
        <v>1</v>
      </c>
      <c r="G34" s="2">
        <f t="shared" si="17"/>
        <v>1</v>
      </c>
      <c r="H34" s="2">
        <f t="shared" si="17"/>
        <v>1</v>
      </c>
      <c r="I34" s="2">
        <f t="shared" si="17"/>
        <v>1</v>
      </c>
      <c r="J34" s="2">
        <f t="shared" si="17"/>
        <v>1</v>
      </c>
      <c r="K34" s="2">
        <f t="shared" si="17"/>
        <v>1</v>
      </c>
      <c r="L34" s="2">
        <f t="shared" si="17"/>
        <v>1</v>
      </c>
      <c r="M34" s="2">
        <f t="shared" si="17"/>
        <v>1</v>
      </c>
      <c r="N34" s="2">
        <f t="shared" si="17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8">IF(D19&gt;0,AVERAGE(D17:D18),0)</f>
        <v>0</v>
      </c>
      <c r="E36" s="2">
        <f t="shared" si="18"/>
        <v>0</v>
      </c>
      <c r="F36" s="2">
        <f t="shared" si="18"/>
        <v>0</v>
      </c>
      <c r="G36" s="2">
        <f t="shared" si="18"/>
        <v>0</v>
      </c>
      <c r="H36" s="2">
        <f t="shared" si="18"/>
        <v>0</v>
      </c>
      <c r="I36" s="2">
        <f t="shared" si="18"/>
        <v>0</v>
      </c>
      <c r="J36" s="2">
        <f t="shared" si="18"/>
        <v>0</v>
      </c>
      <c r="K36" s="2">
        <f t="shared" si="18"/>
        <v>0</v>
      </c>
      <c r="L36" s="2">
        <f t="shared" si="18"/>
        <v>0</v>
      </c>
      <c r="M36" s="2">
        <f t="shared" si="18"/>
        <v>0</v>
      </c>
      <c r="N36" s="11">
        <f t="shared" si="18"/>
        <v>0</v>
      </c>
    </row>
    <row r="37" spans="1:14" x14ac:dyDescent="0.25">
      <c r="A37" s="8" t="s">
        <v>28</v>
      </c>
      <c r="B37" s="8"/>
      <c r="D37" s="13">
        <f t="shared" ref="D37:N37" si="19">IF(D30&gt;0,D19/D30,0)</f>
        <v>0</v>
      </c>
      <c r="E37" s="13">
        <f t="shared" si="19"/>
        <v>0</v>
      </c>
      <c r="F37" s="13">
        <f t="shared" si="19"/>
        <v>0</v>
      </c>
      <c r="G37" s="13">
        <f t="shared" si="19"/>
        <v>0</v>
      </c>
      <c r="H37" s="13">
        <f t="shared" si="19"/>
        <v>0</v>
      </c>
      <c r="I37" s="13">
        <f t="shared" si="19"/>
        <v>0</v>
      </c>
      <c r="J37" s="13">
        <f t="shared" si="19"/>
        <v>0</v>
      </c>
      <c r="K37" s="13">
        <f t="shared" si="19"/>
        <v>0</v>
      </c>
      <c r="L37" s="13">
        <f t="shared" si="19"/>
        <v>0</v>
      </c>
      <c r="M37" s="13">
        <f t="shared" si="19"/>
        <v>0</v>
      </c>
      <c r="N37" s="13">
        <f t="shared" si="19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20">RANK(E36,E$50:E$52)</f>
        <v>1</v>
      </c>
      <c r="F38" s="2">
        <f t="shared" si="20"/>
        <v>1</v>
      </c>
      <c r="G38" s="2">
        <f t="shared" si="20"/>
        <v>1</v>
      </c>
      <c r="H38" s="2">
        <f t="shared" si="20"/>
        <v>1</v>
      </c>
      <c r="I38" s="2">
        <f t="shared" si="20"/>
        <v>1</v>
      </c>
      <c r="J38" s="2">
        <f t="shared" si="20"/>
        <v>1</v>
      </c>
      <c r="K38" s="2">
        <f t="shared" si="20"/>
        <v>1</v>
      </c>
      <c r="L38" s="2">
        <f t="shared" si="20"/>
        <v>1</v>
      </c>
      <c r="M38" s="2">
        <f t="shared" si="20"/>
        <v>1</v>
      </c>
      <c r="N38" s="2">
        <f t="shared" si="20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21">IF(D28&gt;0,AVERAGE(D21:D27),0)</f>
        <v>0</v>
      </c>
      <c r="E40" s="2">
        <f t="shared" si="21"/>
        <v>0</v>
      </c>
      <c r="F40" s="2">
        <f t="shared" si="21"/>
        <v>0</v>
      </c>
      <c r="G40" s="2">
        <f t="shared" si="21"/>
        <v>0</v>
      </c>
      <c r="H40" s="2">
        <f t="shared" si="21"/>
        <v>0</v>
      </c>
      <c r="I40" s="2">
        <f t="shared" si="21"/>
        <v>0</v>
      </c>
      <c r="J40" s="2">
        <f t="shared" si="21"/>
        <v>0</v>
      </c>
      <c r="K40" s="2">
        <f t="shared" si="21"/>
        <v>0</v>
      </c>
      <c r="L40" s="2">
        <f t="shared" si="21"/>
        <v>0</v>
      </c>
      <c r="M40" s="2">
        <f t="shared" si="21"/>
        <v>0</v>
      </c>
      <c r="N40" s="11">
        <f t="shared" si="21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2">IF(E30&gt;0,E28/E30,0)</f>
        <v>0</v>
      </c>
      <c r="F41" s="13">
        <f t="shared" si="22"/>
        <v>0</v>
      </c>
      <c r="G41" s="13">
        <f t="shared" si="22"/>
        <v>0</v>
      </c>
      <c r="H41" s="13">
        <f t="shared" si="22"/>
        <v>0</v>
      </c>
      <c r="I41" s="13">
        <f t="shared" si="22"/>
        <v>0</v>
      </c>
      <c r="J41" s="13">
        <f t="shared" si="22"/>
        <v>0</v>
      </c>
      <c r="K41" s="13">
        <f t="shared" si="22"/>
        <v>0</v>
      </c>
      <c r="L41" s="13">
        <f t="shared" si="22"/>
        <v>0</v>
      </c>
      <c r="M41" s="13">
        <f t="shared" si="22"/>
        <v>0</v>
      </c>
      <c r="N41" s="13">
        <f t="shared" si="22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3">RANK(E40,E$50:E$52)</f>
        <v>1</v>
      </c>
      <c r="F42" s="2">
        <f t="shared" si="23"/>
        <v>1</v>
      </c>
      <c r="G42" s="2">
        <f t="shared" si="23"/>
        <v>1</v>
      </c>
      <c r="H42" s="2">
        <f t="shared" si="23"/>
        <v>1</v>
      </c>
      <c r="I42" s="2">
        <f t="shared" si="23"/>
        <v>1</v>
      </c>
      <c r="J42" s="2">
        <f t="shared" si="23"/>
        <v>1</v>
      </c>
      <c r="K42" s="2">
        <f t="shared" si="23"/>
        <v>1</v>
      </c>
      <c r="L42" s="2">
        <f t="shared" si="23"/>
        <v>1</v>
      </c>
      <c r="M42" s="2">
        <f t="shared" si="23"/>
        <v>1</v>
      </c>
      <c r="N42" s="2">
        <f t="shared" si="23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4">D30/COUNTA($B$9:$B$27)</f>
        <v>0</v>
      </c>
      <c r="E44" s="11">
        <f t="shared" si="24"/>
        <v>0</v>
      </c>
      <c r="F44" s="11">
        <f t="shared" si="24"/>
        <v>0</v>
      </c>
      <c r="G44" s="11">
        <f t="shared" si="24"/>
        <v>0</v>
      </c>
      <c r="H44" s="11">
        <f t="shared" si="24"/>
        <v>0</v>
      </c>
      <c r="I44" s="11">
        <f t="shared" si="24"/>
        <v>0</v>
      </c>
      <c r="J44" s="11">
        <f t="shared" si="24"/>
        <v>0</v>
      </c>
      <c r="K44" s="11">
        <f t="shared" si="24"/>
        <v>0</v>
      </c>
      <c r="L44" s="11">
        <f t="shared" si="24"/>
        <v>0</v>
      </c>
      <c r="M44" s="11">
        <f t="shared" si="24"/>
        <v>0</v>
      </c>
      <c r="N44" s="11">
        <f t="shared" si="24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5">E32</f>
        <v>0</v>
      </c>
      <c r="F50">
        <f t="shared" si="25"/>
        <v>0</v>
      </c>
      <c r="G50">
        <f t="shared" si="25"/>
        <v>0</v>
      </c>
      <c r="H50">
        <f t="shared" si="25"/>
        <v>0</v>
      </c>
      <c r="I50">
        <f t="shared" si="25"/>
        <v>0</v>
      </c>
      <c r="J50">
        <f t="shared" si="25"/>
        <v>0</v>
      </c>
      <c r="K50">
        <f t="shared" si="25"/>
        <v>0</v>
      </c>
      <c r="L50">
        <f t="shared" si="25"/>
        <v>0</v>
      </c>
      <c r="M50">
        <f t="shared" si="25"/>
        <v>0</v>
      </c>
      <c r="N50" s="10">
        <f t="shared" si="25"/>
        <v>0</v>
      </c>
    </row>
    <row r="51" spans="4:14" x14ac:dyDescent="0.25">
      <c r="D51">
        <f>D36</f>
        <v>0</v>
      </c>
      <c r="E51">
        <f t="shared" ref="E51:N51" si="26">E36</f>
        <v>0</v>
      </c>
      <c r="F51">
        <f t="shared" si="26"/>
        <v>0</v>
      </c>
      <c r="G51">
        <f t="shared" si="26"/>
        <v>0</v>
      </c>
      <c r="H51">
        <f t="shared" si="26"/>
        <v>0</v>
      </c>
      <c r="I51">
        <f t="shared" si="26"/>
        <v>0</v>
      </c>
      <c r="J51">
        <f t="shared" si="26"/>
        <v>0</v>
      </c>
      <c r="K51">
        <f t="shared" si="26"/>
        <v>0</v>
      </c>
      <c r="L51">
        <f t="shared" si="26"/>
        <v>0</v>
      </c>
      <c r="M51">
        <f t="shared" si="26"/>
        <v>0</v>
      </c>
      <c r="N51" s="10">
        <f t="shared" si="26"/>
        <v>0</v>
      </c>
    </row>
    <row r="52" spans="4:14" x14ac:dyDescent="0.25">
      <c r="D52">
        <f>D40</f>
        <v>0</v>
      </c>
      <c r="E52">
        <f t="shared" ref="E52:N52" si="27">E40</f>
        <v>0</v>
      </c>
      <c r="F52">
        <f t="shared" si="27"/>
        <v>0</v>
      </c>
      <c r="G52">
        <f t="shared" si="27"/>
        <v>0</v>
      </c>
      <c r="H52">
        <f t="shared" si="27"/>
        <v>0</v>
      </c>
      <c r="I52">
        <f t="shared" si="27"/>
        <v>0</v>
      </c>
      <c r="J52">
        <f t="shared" si="27"/>
        <v>0</v>
      </c>
      <c r="K52">
        <f t="shared" si="27"/>
        <v>0</v>
      </c>
      <c r="L52">
        <f t="shared" si="27"/>
        <v>0</v>
      </c>
      <c r="M52">
        <f t="shared" si="27"/>
        <v>0</v>
      </c>
      <c r="N52" s="10">
        <f t="shared" si="27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S18" sqref="S18"/>
    </sheetView>
  </sheetViews>
  <sheetFormatPr defaultRowHeight="15" x14ac:dyDescent="0.25"/>
  <cols>
    <col min="1" max="1" width="22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3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4.45" x14ac:dyDescent="0.3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4.45" x14ac:dyDescent="0.3">
      <c r="A3" s="21">
        <v>2018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" customFormat="1" ht="75" x14ac:dyDescent="0.25">
      <c r="A5" s="16" t="s">
        <v>0</v>
      </c>
      <c r="B5" s="17" t="s">
        <v>1</v>
      </c>
      <c r="C5" s="17"/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ht="7.1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4.45" customHeight="1" x14ac:dyDescent="0.25">
      <c r="A7" s="4" t="s">
        <v>15</v>
      </c>
      <c r="B7" s="3"/>
      <c r="D7">
        <f>SUM(January:December!D7)</f>
        <v>332</v>
      </c>
      <c r="E7">
        <f>SUM(January:December!E7)</f>
        <v>48</v>
      </c>
      <c r="F7">
        <f>SUM(January:December!F7)</f>
        <v>31</v>
      </c>
      <c r="G7">
        <f>SUM(January:December!G7)</f>
        <v>22</v>
      </c>
      <c r="H7">
        <f>SUM(January:December!H7)</f>
        <v>2</v>
      </c>
      <c r="I7">
        <f>SUM(January:December!I7)</f>
        <v>13</v>
      </c>
      <c r="J7">
        <f>SUM(January:December!J7)</f>
        <v>5</v>
      </c>
      <c r="K7">
        <f>SUM(January:December!K7)</f>
        <v>12</v>
      </c>
      <c r="L7">
        <f>SUM(January:December!L7)</f>
        <v>5</v>
      </c>
      <c r="M7" s="2">
        <f>SUM(I7:L7)</f>
        <v>35</v>
      </c>
      <c r="N7" s="2">
        <f>SUM(D7:L7)</f>
        <v>470</v>
      </c>
    </row>
    <row r="8" spans="1:14" ht="14.45" customHeight="1" x14ac:dyDescent="0.25">
      <c r="A8" s="5" t="s">
        <v>16</v>
      </c>
      <c r="B8" s="5"/>
      <c r="D8" s="9">
        <f>D7</f>
        <v>332</v>
      </c>
      <c r="E8" s="9">
        <f t="shared" ref="E8:N8" si="0">E7</f>
        <v>48</v>
      </c>
      <c r="F8" s="9">
        <f t="shared" si="0"/>
        <v>31</v>
      </c>
      <c r="G8" s="9">
        <f t="shared" si="0"/>
        <v>22</v>
      </c>
      <c r="H8" s="9">
        <f t="shared" si="0"/>
        <v>2</v>
      </c>
      <c r="I8" s="9">
        <f t="shared" si="0"/>
        <v>13</v>
      </c>
      <c r="J8" s="9">
        <f t="shared" si="0"/>
        <v>5</v>
      </c>
      <c r="K8" s="9">
        <f t="shared" si="0"/>
        <v>12</v>
      </c>
      <c r="L8" s="9">
        <f t="shared" si="0"/>
        <v>5</v>
      </c>
      <c r="M8" s="9">
        <f t="shared" si="0"/>
        <v>35</v>
      </c>
      <c r="N8" s="9">
        <f t="shared" si="0"/>
        <v>470</v>
      </c>
    </row>
    <row r="9" spans="1:14" x14ac:dyDescent="0.25">
      <c r="A9" s="5"/>
      <c r="B9" s="5"/>
    </row>
    <row r="10" spans="1:14" ht="14.45" x14ac:dyDescent="0.3">
      <c r="A10" s="4" t="s">
        <v>35</v>
      </c>
      <c r="B10" s="14">
        <v>2</v>
      </c>
      <c r="D10">
        <f>SUM(January:December!D10)</f>
        <v>859</v>
      </c>
      <c r="E10">
        <f>SUM(January:December!E10)</f>
        <v>713</v>
      </c>
      <c r="F10">
        <f>SUM(January:December!F10)</f>
        <v>192</v>
      </c>
      <c r="G10">
        <f>SUM(January:December!G10)</f>
        <v>365</v>
      </c>
      <c r="H10">
        <f>SUM(January:December!H10)</f>
        <v>210</v>
      </c>
      <c r="I10">
        <f>SUM(January:December!I10)</f>
        <v>0</v>
      </c>
      <c r="J10">
        <f>SUM(January:December!J10)</f>
        <v>0</v>
      </c>
      <c r="K10">
        <f>SUM(January:December!K10)</f>
        <v>0</v>
      </c>
      <c r="L10">
        <f>SUM(January:December!L10)</f>
        <v>0</v>
      </c>
      <c r="M10" s="2">
        <f t="shared" ref="M10:M14" si="1">SUM(I10:L10)</f>
        <v>0</v>
      </c>
      <c r="N10" s="2">
        <f t="shared" ref="N10:N14" si="2">SUM(D10:L10)</f>
        <v>2339</v>
      </c>
    </row>
    <row r="11" spans="1:14" x14ac:dyDescent="0.25">
      <c r="A11" s="4" t="s">
        <v>38</v>
      </c>
      <c r="B11" s="14">
        <v>4</v>
      </c>
      <c r="D11">
        <f>SUM(January:December!D12)</f>
        <v>0</v>
      </c>
      <c r="E11">
        <f>SUM(January:December!E12)</f>
        <v>0</v>
      </c>
      <c r="F11">
        <f>SUM(January:December!F12)</f>
        <v>0</v>
      </c>
      <c r="G11">
        <f>SUM(January:December!G12)</f>
        <v>0</v>
      </c>
      <c r="H11">
        <f>SUM(January:December!H12)</f>
        <v>0</v>
      </c>
      <c r="I11">
        <f>SUM(January:December!I12)</f>
        <v>0</v>
      </c>
      <c r="J11">
        <f>SUM(January:December!J12)</f>
        <v>0</v>
      </c>
      <c r="K11">
        <f>SUM(January:December!K12)</f>
        <v>0</v>
      </c>
      <c r="L11">
        <f>SUM(January:December!L12)</f>
        <v>107</v>
      </c>
      <c r="M11" s="2">
        <f t="shared" ref="M11:M13" si="3">SUM(I11:L11)</f>
        <v>107</v>
      </c>
      <c r="N11" s="2">
        <f t="shared" ref="N11:N13" si="4">SUM(D11:L11)</f>
        <v>107</v>
      </c>
    </row>
    <row r="12" spans="1:14" ht="14.45" x14ac:dyDescent="0.3">
      <c r="A12" s="18" t="s">
        <v>39</v>
      </c>
      <c r="B12" s="14">
        <v>4</v>
      </c>
      <c r="D12">
        <f>SUM(January:December!D13)</f>
        <v>0</v>
      </c>
      <c r="E12">
        <f>SUM(January:December!E13)</f>
        <v>0</v>
      </c>
      <c r="F12">
        <f>SUM(January:December!F13)</f>
        <v>0</v>
      </c>
      <c r="G12">
        <f>SUM(January:December!G13)</f>
        <v>0</v>
      </c>
      <c r="H12">
        <f>SUM(January:December!H13)</f>
        <v>0</v>
      </c>
      <c r="I12">
        <f>SUM(January:December!I13)</f>
        <v>0</v>
      </c>
      <c r="J12">
        <f>SUM(January:December!J13)</f>
        <v>0</v>
      </c>
      <c r="K12">
        <f>SUM(January:December!K13)</f>
        <v>0</v>
      </c>
      <c r="L12">
        <f>SUM(January:December!L13)</f>
        <v>102</v>
      </c>
      <c r="M12" s="2">
        <f t="shared" si="3"/>
        <v>102</v>
      </c>
      <c r="N12" s="2">
        <f t="shared" si="4"/>
        <v>102</v>
      </c>
    </row>
    <row r="13" spans="1:14" ht="14.45" x14ac:dyDescent="0.3">
      <c r="A13" s="18" t="s">
        <v>40</v>
      </c>
      <c r="B13" s="14">
        <v>4</v>
      </c>
      <c r="D13">
        <f>SUM(January:December!D14)</f>
        <v>0</v>
      </c>
      <c r="E13">
        <f>SUM(January:December!E14)</f>
        <v>0</v>
      </c>
      <c r="F13">
        <f>SUM(January:December!F14)</f>
        <v>0</v>
      </c>
      <c r="G13">
        <f>SUM(January:December!G14)</f>
        <v>0</v>
      </c>
      <c r="H13">
        <f>SUM(January:December!H14)</f>
        <v>0</v>
      </c>
      <c r="I13">
        <f>SUM(January:December!I14)</f>
        <v>0</v>
      </c>
      <c r="J13">
        <f>SUM(January:December!J14)</f>
        <v>0</v>
      </c>
      <c r="K13">
        <f>SUM(January:December!K14)</f>
        <v>0</v>
      </c>
      <c r="L13">
        <f>SUM(January:December!L14)</f>
        <v>3</v>
      </c>
      <c r="M13" s="2">
        <f t="shared" si="3"/>
        <v>3</v>
      </c>
      <c r="N13" s="2">
        <f t="shared" si="4"/>
        <v>3</v>
      </c>
    </row>
    <row r="14" spans="1:14" x14ac:dyDescent="0.25">
      <c r="A14" s="4" t="s">
        <v>41</v>
      </c>
      <c r="B14" s="14">
        <v>4</v>
      </c>
      <c r="D14">
        <f>SUM(January:December!D15)</f>
        <v>859</v>
      </c>
      <c r="E14">
        <f>SUM(January:December!E15)</f>
        <v>713</v>
      </c>
      <c r="F14">
        <f>SUM(January:December!F15)</f>
        <v>192</v>
      </c>
      <c r="G14">
        <f>SUM(January:December!G15)</f>
        <v>365</v>
      </c>
      <c r="H14">
        <f>SUM(January:December!H15)</f>
        <v>210</v>
      </c>
      <c r="I14">
        <f>SUM(January:December!I15)</f>
        <v>0</v>
      </c>
      <c r="J14">
        <f>SUM(January:December!J15)</f>
        <v>0</v>
      </c>
      <c r="K14">
        <f>SUM(January:December!K15)</f>
        <v>0</v>
      </c>
      <c r="L14">
        <f>SUM(January:December!L15)</f>
        <v>323</v>
      </c>
      <c r="M14" s="2">
        <f t="shared" si="1"/>
        <v>323</v>
      </c>
      <c r="N14" s="2">
        <f t="shared" si="2"/>
        <v>2662</v>
      </c>
    </row>
    <row r="15" spans="1:14" x14ac:dyDescent="0.25">
      <c r="A15" s="5" t="s">
        <v>19</v>
      </c>
      <c r="B15" s="6"/>
      <c r="D15" s="9">
        <f t="shared" ref="D15:N15" si="5">SUM(D10:D14)</f>
        <v>1718</v>
      </c>
      <c r="E15" s="9">
        <f t="shared" si="5"/>
        <v>1426</v>
      </c>
      <c r="F15" s="9">
        <f t="shared" si="5"/>
        <v>384</v>
      </c>
      <c r="G15" s="9">
        <f t="shared" si="5"/>
        <v>730</v>
      </c>
      <c r="H15" s="9">
        <f t="shared" si="5"/>
        <v>420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535</v>
      </c>
      <c r="M15" s="9">
        <f t="shared" si="5"/>
        <v>535</v>
      </c>
      <c r="N15" s="9">
        <f t="shared" si="5"/>
        <v>5213</v>
      </c>
    </row>
    <row r="16" spans="1:14" x14ac:dyDescent="0.25">
      <c r="A16" s="3"/>
      <c r="B16" s="15"/>
    </row>
    <row r="17" spans="1:14" ht="14.45" x14ac:dyDescent="0.3">
      <c r="A17" s="4" t="s">
        <v>23</v>
      </c>
      <c r="B17" s="14">
        <v>1</v>
      </c>
      <c r="D17">
        <f>SUM(January:December!D18)</f>
        <v>0</v>
      </c>
      <c r="E17">
        <f>SUM(January:December!E18)</f>
        <v>1</v>
      </c>
      <c r="F17">
        <f>SUM(January:December!F18)</f>
        <v>0</v>
      </c>
      <c r="G17">
        <f>SUM(January:December!G18)</f>
        <v>1</v>
      </c>
      <c r="H17">
        <f>SUM(January:December!H18)</f>
        <v>13</v>
      </c>
      <c r="I17">
        <f>SUM(January:December!I18)</f>
        <v>2310</v>
      </c>
      <c r="J17">
        <f>SUM(January:December!J18)</f>
        <v>1126</v>
      </c>
      <c r="K17">
        <f>SUM(January:December!K18)</f>
        <v>887</v>
      </c>
      <c r="L17">
        <f>SUM(January:December!L18)</f>
        <v>281</v>
      </c>
      <c r="M17" s="2">
        <f t="shared" ref="M17" si="6">SUM(I17:L17)</f>
        <v>4604</v>
      </c>
      <c r="N17" s="2">
        <f t="shared" ref="N17" si="7">SUM(D17:L17)</f>
        <v>4619</v>
      </c>
    </row>
    <row r="18" spans="1:14" x14ac:dyDescent="0.25">
      <c r="A18" s="4" t="s">
        <v>20</v>
      </c>
      <c r="B18" s="14">
        <v>7</v>
      </c>
      <c r="D18">
        <f>SUM(January:December!D19)</f>
        <v>800</v>
      </c>
      <c r="E18">
        <f>SUM(January:December!E19)</f>
        <v>518</v>
      </c>
      <c r="F18">
        <f>SUM(January:December!F19)</f>
        <v>175</v>
      </c>
      <c r="G18">
        <f>SUM(January:December!G19)</f>
        <v>105</v>
      </c>
      <c r="H18">
        <f>SUM(January:December!H19)</f>
        <v>74</v>
      </c>
      <c r="I18">
        <f>SUM(January:December!I19)</f>
        <v>2310</v>
      </c>
      <c r="J18">
        <f>SUM(January:December!J19)</f>
        <v>1126</v>
      </c>
      <c r="K18">
        <f>SUM(January:December!K19)</f>
        <v>887</v>
      </c>
      <c r="L18">
        <f>SUM(January:December!L19)</f>
        <v>276</v>
      </c>
      <c r="M18" s="2">
        <f t="shared" ref="M18" si="8">SUM(I18:L18)</f>
        <v>4599</v>
      </c>
      <c r="N18" s="2">
        <f t="shared" ref="N18" si="9">SUM(D18:L18)</f>
        <v>6271</v>
      </c>
    </row>
    <row r="19" spans="1:14" x14ac:dyDescent="0.25">
      <c r="A19" s="5" t="s">
        <v>21</v>
      </c>
      <c r="B19" s="6"/>
      <c r="D19" s="9">
        <f>SUM(D17:D18)</f>
        <v>800</v>
      </c>
      <c r="E19" s="9">
        <f>SUM(E17:E18)</f>
        <v>519</v>
      </c>
      <c r="F19" s="9">
        <f t="shared" ref="F19:N19" si="10">SUM(F17:F18)</f>
        <v>175</v>
      </c>
      <c r="G19" s="9">
        <f t="shared" si="10"/>
        <v>106</v>
      </c>
      <c r="H19" s="9">
        <f t="shared" si="10"/>
        <v>87</v>
      </c>
      <c r="I19" s="9">
        <f t="shared" si="10"/>
        <v>4620</v>
      </c>
      <c r="J19" s="9">
        <f t="shared" si="10"/>
        <v>2252</v>
      </c>
      <c r="K19" s="9">
        <f t="shared" si="10"/>
        <v>1774</v>
      </c>
      <c r="L19" s="9">
        <f t="shared" si="10"/>
        <v>557</v>
      </c>
      <c r="M19" s="9">
        <f t="shared" si="10"/>
        <v>9203</v>
      </c>
      <c r="N19" s="9">
        <f t="shared" si="10"/>
        <v>10890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f>SUM(January:December!D22)</f>
        <v>778</v>
      </c>
      <c r="E21">
        <f>SUM(January:December!E22)</f>
        <v>552</v>
      </c>
      <c r="F21">
        <f>SUM(January:December!F22)</f>
        <v>237</v>
      </c>
      <c r="G21">
        <f>SUM(January:December!G22)</f>
        <v>158</v>
      </c>
      <c r="H21">
        <f>SUM(January:December!H22)</f>
        <v>119</v>
      </c>
      <c r="I21">
        <f>SUM(January:December!I22)</f>
        <v>0</v>
      </c>
      <c r="J21">
        <f>SUM(January:December!J22)</f>
        <v>0</v>
      </c>
      <c r="K21">
        <f>SUM(January:December!K22)</f>
        <v>0</v>
      </c>
      <c r="L21">
        <f>SUM(January:December!L22)</f>
        <v>0</v>
      </c>
      <c r="M21" s="2">
        <f t="shared" ref="M21:M27" si="11">SUM(I21:L21)</f>
        <v>0</v>
      </c>
      <c r="N21" s="2">
        <f t="shared" ref="N21:N27" si="12">SUM(D21:L21)</f>
        <v>1844</v>
      </c>
    </row>
    <row r="22" spans="1:14" x14ac:dyDescent="0.25">
      <c r="A22" s="7" t="s">
        <v>22</v>
      </c>
      <c r="B22" s="14">
        <v>11</v>
      </c>
      <c r="D22">
        <f>SUM(January:December!D23)</f>
        <v>683</v>
      </c>
      <c r="E22">
        <f>SUM(January:December!E23)</f>
        <v>556</v>
      </c>
      <c r="F22">
        <f>SUM(January:December!F23)</f>
        <v>219</v>
      </c>
      <c r="G22">
        <f>SUM(January:December!G23)</f>
        <v>176</v>
      </c>
      <c r="H22">
        <f>SUM(January:December!H23)</f>
        <v>67</v>
      </c>
      <c r="I22">
        <f>SUM(January:December!I23)</f>
        <v>0</v>
      </c>
      <c r="J22">
        <f>SUM(January:December!J23)</f>
        <v>1</v>
      </c>
      <c r="K22">
        <f>SUM(January:December!K23)</f>
        <v>0</v>
      </c>
      <c r="L22">
        <f>SUM(January:December!L23)</f>
        <v>0</v>
      </c>
      <c r="M22" s="2">
        <f t="shared" si="11"/>
        <v>1</v>
      </c>
      <c r="N22" s="2">
        <f t="shared" si="12"/>
        <v>1702</v>
      </c>
    </row>
    <row r="23" spans="1:14" x14ac:dyDescent="0.25">
      <c r="A23" s="4" t="s">
        <v>18</v>
      </c>
      <c r="B23" s="14"/>
      <c r="D23">
        <f>SUM(January:December!D25)</f>
        <v>708</v>
      </c>
      <c r="E23">
        <f>SUM(January:December!E25)</f>
        <v>537</v>
      </c>
      <c r="F23">
        <f>SUM(January:December!F25)</f>
        <v>188</v>
      </c>
      <c r="G23">
        <f>SUM(January:December!G25)</f>
        <v>185</v>
      </c>
      <c r="H23">
        <f>SUM(January:December!H25)</f>
        <v>59</v>
      </c>
      <c r="I23">
        <f>SUM(January:December!I25)</f>
        <v>0</v>
      </c>
      <c r="J23">
        <f>SUM(January:December!J25)</f>
        <v>0</v>
      </c>
      <c r="K23">
        <f>SUM(January:December!K25)</f>
        <v>0</v>
      </c>
      <c r="L23">
        <f>SUM(January:December!L25)</f>
        <v>0</v>
      </c>
      <c r="M23" s="2">
        <f t="shared" ref="M23" si="13">SUM(I23:L23)</f>
        <v>0</v>
      </c>
      <c r="N23" s="2">
        <f t="shared" ref="N23" si="14">SUM(D23:L23)</f>
        <v>1677</v>
      </c>
    </row>
    <row r="24" spans="1:14" x14ac:dyDescent="0.25">
      <c r="A24" s="4" t="s">
        <v>36</v>
      </c>
      <c r="B24" s="14">
        <v>5</v>
      </c>
      <c r="D24">
        <f>SUM(January:December!D26)</f>
        <v>178</v>
      </c>
      <c r="E24">
        <f>SUM(January:December!E26)</f>
        <v>150</v>
      </c>
      <c r="F24">
        <f>SUM(January:December!F26)</f>
        <v>55</v>
      </c>
      <c r="G24">
        <f>SUM(January:December!G26)</f>
        <v>43</v>
      </c>
      <c r="H24">
        <f>SUM(January:December!H26)</f>
        <v>24</v>
      </c>
      <c r="I24">
        <f>SUM(January:December!I26)</f>
        <v>2302</v>
      </c>
      <c r="J24">
        <f>SUM(January:December!J26)</f>
        <v>769</v>
      </c>
      <c r="K24">
        <f>SUM(January:December!K26)</f>
        <v>839</v>
      </c>
      <c r="L24">
        <f>SUM(January:December!L26)</f>
        <v>338</v>
      </c>
      <c r="M24" s="2">
        <f t="shared" si="11"/>
        <v>4248</v>
      </c>
      <c r="N24" s="2">
        <f t="shared" si="12"/>
        <v>4698</v>
      </c>
    </row>
    <row r="25" spans="1:14" x14ac:dyDescent="0.25">
      <c r="A25" s="18" t="s">
        <v>34</v>
      </c>
      <c r="B25" s="14">
        <v>6</v>
      </c>
      <c r="D25">
        <f>SUM(January:December!D27)</f>
        <v>663</v>
      </c>
      <c r="E25">
        <f>SUM(January:December!E27)</f>
        <v>427</v>
      </c>
      <c r="F25">
        <f>SUM(January:December!F27)</f>
        <v>213</v>
      </c>
      <c r="G25">
        <f>SUM(January:December!G27)</f>
        <v>158</v>
      </c>
      <c r="H25">
        <f>SUM(January:December!H27)</f>
        <v>87</v>
      </c>
      <c r="I25">
        <f>SUM(January:December!I27)</f>
        <v>260</v>
      </c>
      <c r="J25">
        <f>SUM(January:December!J27)</f>
        <v>112</v>
      </c>
      <c r="K25">
        <f>SUM(January:December!K27)</f>
        <v>105</v>
      </c>
      <c r="L25">
        <f>SUM(January:December!L27)</f>
        <v>37</v>
      </c>
      <c r="M25" s="2">
        <f t="shared" si="11"/>
        <v>514</v>
      </c>
      <c r="N25" s="2">
        <f t="shared" si="12"/>
        <v>2062</v>
      </c>
    </row>
    <row r="26" spans="1:14" x14ac:dyDescent="0.25">
      <c r="A26" s="18" t="s">
        <v>17</v>
      </c>
      <c r="B26" s="14">
        <v>8</v>
      </c>
      <c r="D26">
        <f>SUM(January:December!D28)</f>
        <v>4054</v>
      </c>
      <c r="E26">
        <f>SUM(January:December!E28)</f>
        <v>2981</v>
      </c>
      <c r="F26">
        <f>SUM(January:December!F28)</f>
        <v>1214</v>
      </c>
      <c r="G26">
        <f>SUM(January:December!G28)</f>
        <v>967</v>
      </c>
      <c r="H26">
        <f>SUM(January:December!H28)</f>
        <v>490</v>
      </c>
      <c r="I26">
        <f>SUM(January:December!I28)</f>
        <v>2683</v>
      </c>
      <c r="J26">
        <f>SUM(January:December!J28)</f>
        <v>1011</v>
      </c>
      <c r="K26">
        <f>SUM(January:December!K28)</f>
        <v>977</v>
      </c>
      <c r="L26">
        <f>SUM(January:December!L28)</f>
        <v>443</v>
      </c>
      <c r="M26" s="2">
        <f t="shared" si="11"/>
        <v>5114</v>
      </c>
      <c r="N26" s="2">
        <f t="shared" si="12"/>
        <v>14820</v>
      </c>
    </row>
    <row r="27" spans="1:14" x14ac:dyDescent="0.25">
      <c r="A27" s="18" t="s">
        <v>37</v>
      </c>
      <c r="B27" s="14">
        <v>9</v>
      </c>
      <c r="D27">
        <f>SUM(January:December!D30)</f>
        <v>5018</v>
      </c>
      <c r="E27">
        <f>SUM(January:December!E30)</f>
        <v>3650</v>
      </c>
      <c r="F27">
        <f>SUM(January:December!F30)</f>
        <v>1383</v>
      </c>
      <c r="G27">
        <f>SUM(January:December!G30)</f>
        <v>1235</v>
      </c>
      <c r="H27">
        <f>SUM(January:December!H30)</f>
        <v>669</v>
      </c>
      <c r="I27">
        <f>SUM(January:December!I30)</f>
        <v>4385</v>
      </c>
      <c r="J27">
        <f>SUM(January:December!J30)</f>
        <v>1830</v>
      </c>
      <c r="K27">
        <f>SUM(January:December!K30)</f>
        <v>1629</v>
      </c>
      <c r="L27">
        <f>SUM(January:December!L30)</f>
        <v>906</v>
      </c>
      <c r="M27" s="2">
        <f t="shared" si="11"/>
        <v>8750</v>
      </c>
      <c r="N27" s="2">
        <f t="shared" si="12"/>
        <v>20705</v>
      </c>
    </row>
    <row r="28" spans="1:14" x14ac:dyDescent="0.25">
      <c r="A28" s="5" t="s">
        <v>25</v>
      </c>
      <c r="B28" s="5"/>
      <c r="D28" s="9">
        <f t="shared" ref="D28:N28" si="15">SUM(D21:D27)</f>
        <v>12082</v>
      </c>
      <c r="E28" s="9">
        <f t="shared" si="15"/>
        <v>8853</v>
      </c>
      <c r="F28" s="9">
        <f t="shared" si="15"/>
        <v>3509</v>
      </c>
      <c r="G28" s="9">
        <f t="shared" si="15"/>
        <v>2922</v>
      </c>
      <c r="H28" s="9">
        <f t="shared" si="15"/>
        <v>1515</v>
      </c>
      <c r="I28" s="9">
        <f t="shared" si="15"/>
        <v>9630</v>
      </c>
      <c r="J28" s="9">
        <f t="shared" si="15"/>
        <v>3723</v>
      </c>
      <c r="K28" s="9">
        <f t="shared" si="15"/>
        <v>3550</v>
      </c>
      <c r="L28" s="9">
        <f t="shared" si="15"/>
        <v>1724</v>
      </c>
      <c r="M28" s="9">
        <f t="shared" si="15"/>
        <v>18627</v>
      </c>
      <c r="N28" s="9">
        <f t="shared" si="15"/>
        <v>47508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6">D15+D19+D28</f>
        <v>14600</v>
      </c>
      <c r="E30" s="9">
        <f t="shared" si="16"/>
        <v>10798</v>
      </c>
      <c r="F30" s="9">
        <f t="shared" si="16"/>
        <v>4068</v>
      </c>
      <c r="G30" s="9">
        <f t="shared" si="16"/>
        <v>3758</v>
      </c>
      <c r="H30" s="9">
        <f t="shared" si="16"/>
        <v>2022</v>
      </c>
      <c r="I30" s="9">
        <f t="shared" si="16"/>
        <v>14250</v>
      </c>
      <c r="J30" s="9">
        <f t="shared" si="16"/>
        <v>5975</v>
      </c>
      <c r="K30" s="9">
        <f t="shared" si="16"/>
        <v>5324</v>
      </c>
      <c r="L30" s="9">
        <f t="shared" si="16"/>
        <v>2816</v>
      </c>
      <c r="M30" s="9">
        <f t="shared" si="16"/>
        <v>28365</v>
      </c>
      <c r="N30" s="19">
        <f>SUM(D30:L30)</f>
        <v>63611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7">IF(D15&gt;0,AVERAGE(D10:D14),0)</f>
        <v>343.6</v>
      </c>
      <c r="E32" s="2">
        <f t="shared" si="17"/>
        <v>285.2</v>
      </c>
      <c r="F32" s="2">
        <f t="shared" si="17"/>
        <v>76.8</v>
      </c>
      <c r="G32" s="2">
        <f t="shared" si="17"/>
        <v>146</v>
      </c>
      <c r="H32" s="2">
        <f t="shared" si="17"/>
        <v>84</v>
      </c>
      <c r="I32" s="2">
        <f t="shared" si="17"/>
        <v>0</v>
      </c>
      <c r="J32" s="2">
        <f t="shared" si="17"/>
        <v>0</v>
      </c>
      <c r="K32" s="2">
        <f t="shared" si="17"/>
        <v>0</v>
      </c>
      <c r="L32" s="2">
        <f t="shared" si="17"/>
        <v>107</v>
      </c>
      <c r="M32" s="2">
        <f t="shared" si="17"/>
        <v>107</v>
      </c>
      <c r="N32" s="11">
        <f t="shared" si="17"/>
        <v>1042.5999999999999</v>
      </c>
    </row>
    <row r="33" spans="1:14" x14ac:dyDescent="0.25">
      <c r="A33" s="8" t="s">
        <v>28</v>
      </c>
      <c r="B33" s="8"/>
      <c r="D33" s="13">
        <f t="shared" ref="D33:N33" si="18">IF(OR(D15&gt;0,D30&gt;0),D15/D30,0)</f>
        <v>0.11767123287671233</v>
      </c>
      <c r="E33" s="13">
        <f t="shared" si="18"/>
        <v>0.13206149286904983</v>
      </c>
      <c r="F33" s="13">
        <f t="shared" si="18"/>
        <v>9.4395280235988199E-2</v>
      </c>
      <c r="G33" s="13">
        <f t="shared" si="18"/>
        <v>0.19425226184140501</v>
      </c>
      <c r="H33" s="13">
        <f t="shared" si="18"/>
        <v>0.20771513353115728</v>
      </c>
      <c r="I33" s="13">
        <f t="shared" si="18"/>
        <v>0</v>
      </c>
      <c r="J33" s="13">
        <f t="shared" si="18"/>
        <v>0</v>
      </c>
      <c r="K33" s="13">
        <f t="shared" si="18"/>
        <v>0</v>
      </c>
      <c r="L33" s="13">
        <f t="shared" si="18"/>
        <v>0.18998579545454544</v>
      </c>
      <c r="M33" s="13">
        <f t="shared" si="18"/>
        <v>1.8861272695222985E-2</v>
      </c>
      <c r="N33" s="13">
        <f t="shared" si="18"/>
        <v>8.1951234849318516E-2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9">RANK(E32,E$50:E$52)</f>
        <v>2</v>
      </c>
      <c r="F34" s="2">
        <f t="shared" si="19"/>
        <v>3</v>
      </c>
      <c r="G34" s="2">
        <f t="shared" si="19"/>
        <v>2</v>
      </c>
      <c r="H34" s="2">
        <f t="shared" si="19"/>
        <v>2</v>
      </c>
      <c r="I34" s="2">
        <f t="shared" si="19"/>
        <v>3</v>
      </c>
      <c r="J34" s="2">
        <f t="shared" si="19"/>
        <v>3</v>
      </c>
      <c r="K34" s="2">
        <f t="shared" si="19"/>
        <v>3</v>
      </c>
      <c r="L34" s="2">
        <f t="shared" si="19"/>
        <v>3</v>
      </c>
      <c r="M34" s="2">
        <f t="shared" si="19"/>
        <v>3</v>
      </c>
      <c r="N34" s="2">
        <f t="shared" si="19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20">IF(D19&gt;0,AVERAGE(D17:D18),0)</f>
        <v>400</v>
      </c>
      <c r="E36" s="2">
        <f t="shared" si="20"/>
        <v>259.5</v>
      </c>
      <c r="F36" s="2">
        <f t="shared" si="20"/>
        <v>87.5</v>
      </c>
      <c r="G36" s="2">
        <f t="shared" si="20"/>
        <v>53</v>
      </c>
      <c r="H36" s="2">
        <f t="shared" si="20"/>
        <v>43.5</v>
      </c>
      <c r="I36" s="2">
        <f t="shared" si="20"/>
        <v>2310</v>
      </c>
      <c r="J36" s="2">
        <f t="shared" si="20"/>
        <v>1126</v>
      </c>
      <c r="K36" s="2">
        <f t="shared" si="20"/>
        <v>887</v>
      </c>
      <c r="L36" s="2">
        <f t="shared" si="20"/>
        <v>278.5</v>
      </c>
      <c r="M36" s="2">
        <f t="shared" si="20"/>
        <v>4601.5</v>
      </c>
      <c r="N36" s="11">
        <f t="shared" si="20"/>
        <v>5445</v>
      </c>
    </row>
    <row r="37" spans="1:14" x14ac:dyDescent="0.25">
      <c r="A37" s="8" t="s">
        <v>28</v>
      </c>
      <c r="B37" s="8"/>
      <c r="D37" s="13">
        <f t="shared" ref="D37:N37" si="21">IF(D30&gt;0,D19/D30,0)</f>
        <v>5.4794520547945202E-2</v>
      </c>
      <c r="E37" s="13">
        <f t="shared" si="21"/>
        <v>4.8064456380811263E-2</v>
      </c>
      <c r="F37" s="13">
        <f t="shared" si="21"/>
        <v>4.3018682399213373E-2</v>
      </c>
      <c r="G37" s="13">
        <f t="shared" si="21"/>
        <v>2.8206492815327302E-2</v>
      </c>
      <c r="H37" s="13">
        <f t="shared" si="21"/>
        <v>4.3026706231454007E-2</v>
      </c>
      <c r="I37" s="13">
        <f t="shared" si="21"/>
        <v>0.32421052631578945</v>
      </c>
      <c r="J37" s="13">
        <f t="shared" si="21"/>
        <v>0.37690376569037659</v>
      </c>
      <c r="K37" s="13">
        <f t="shared" si="21"/>
        <v>0.33320811419984975</v>
      </c>
      <c r="L37" s="13">
        <f t="shared" si="21"/>
        <v>0.19779829545454544</v>
      </c>
      <c r="M37" s="13">
        <f t="shared" si="21"/>
        <v>0.32444914507315353</v>
      </c>
      <c r="N37" s="13">
        <f t="shared" si="21"/>
        <v>0.17119680558393988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22">RANK(E36,E$50:E$52)</f>
        <v>3</v>
      </c>
      <c r="F38" s="2">
        <f t="shared" si="22"/>
        <v>2</v>
      </c>
      <c r="G38" s="2">
        <f t="shared" si="22"/>
        <v>3</v>
      </c>
      <c r="H38" s="2">
        <f t="shared" si="22"/>
        <v>3</v>
      </c>
      <c r="I38" s="2">
        <f t="shared" si="22"/>
        <v>1</v>
      </c>
      <c r="J38" s="2">
        <f t="shared" si="22"/>
        <v>1</v>
      </c>
      <c r="K38" s="2">
        <f t="shared" si="22"/>
        <v>1</v>
      </c>
      <c r="L38" s="2">
        <f t="shared" si="22"/>
        <v>1</v>
      </c>
      <c r="M38" s="2">
        <f t="shared" si="22"/>
        <v>1</v>
      </c>
      <c r="N38" s="2">
        <f t="shared" si="22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23">IF(D28&gt;0,AVERAGE(D21:D27),0)</f>
        <v>1726</v>
      </c>
      <c r="E40" s="2">
        <f t="shared" si="23"/>
        <v>1264.7142857142858</v>
      </c>
      <c r="F40" s="2">
        <f t="shared" si="23"/>
        <v>501.28571428571428</v>
      </c>
      <c r="G40" s="2">
        <f t="shared" si="23"/>
        <v>417.42857142857144</v>
      </c>
      <c r="H40" s="2">
        <f t="shared" si="23"/>
        <v>216.42857142857142</v>
      </c>
      <c r="I40" s="2">
        <f t="shared" si="23"/>
        <v>1375.7142857142858</v>
      </c>
      <c r="J40" s="2">
        <f t="shared" si="23"/>
        <v>531.85714285714289</v>
      </c>
      <c r="K40" s="2">
        <f t="shared" si="23"/>
        <v>507.14285714285717</v>
      </c>
      <c r="L40" s="2">
        <f t="shared" si="23"/>
        <v>246.28571428571428</v>
      </c>
      <c r="M40" s="2">
        <f t="shared" si="23"/>
        <v>2661</v>
      </c>
      <c r="N40" s="11">
        <f t="shared" si="23"/>
        <v>6786.8571428571431</v>
      </c>
    </row>
    <row r="41" spans="1:14" x14ac:dyDescent="0.25">
      <c r="A41" s="8" t="s">
        <v>28</v>
      </c>
      <c r="B41" s="8"/>
      <c r="D41" s="13">
        <f>IF(D30&gt;0,D28/D30,0)</f>
        <v>0.82753424657534247</v>
      </c>
      <c r="E41" s="13">
        <f t="shared" ref="E41:N41" si="24">IF(E30&gt;0,E28/E30,0)</f>
        <v>0.81987405075013886</v>
      </c>
      <c r="F41" s="13">
        <f t="shared" si="24"/>
        <v>0.86258603736479844</v>
      </c>
      <c r="G41" s="13">
        <f t="shared" si="24"/>
        <v>0.77754124534326774</v>
      </c>
      <c r="H41" s="13">
        <f t="shared" si="24"/>
        <v>0.74925816023738867</v>
      </c>
      <c r="I41" s="13">
        <f t="shared" si="24"/>
        <v>0.6757894736842105</v>
      </c>
      <c r="J41" s="13">
        <f t="shared" si="24"/>
        <v>0.62309623430962346</v>
      </c>
      <c r="K41" s="13">
        <f t="shared" si="24"/>
        <v>0.66679188580015025</v>
      </c>
      <c r="L41" s="13">
        <f t="shared" si="24"/>
        <v>0.61221590909090906</v>
      </c>
      <c r="M41" s="13">
        <f t="shared" si="24"/>
        <v>0.65668958223162344</v>
      </c>
      <c r="N41" s="13">
        <f t="shared" si="24"/>
        <v>0.74685195956674155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5">RANK(E40,E$50:E$52)</f>
        <v>1</v>
      </c>
      <c r="F42" s="2">
        <f t="shared" si="25"/>
        <v>1</v>
      </c>
      <c r="G42" s="2">
        <f t="shared" si="25"/>
        <v>1</v>
      </c>
      <c r="H42" s="2">
        <f t="shared" si="25"/>
        <v>1</v>
      </c>
      <c r="I42" s="2">
        <f t="shared" si="25"/>
        <v>2</v>
      </c>
      <c r="J42" s="2">
        <f t="shared" si="25"/>
        <v>2</v>
      </c>
      <c r="K42" s="2">
        <f t="shared" si="25"/>
        <v>2</v>
      </c>
      <c r="L42" s="2">
        <f t="shared" si="25"/>
        <v>2</v>
      </c>
      <c r="M42" s="2">
        <f t="shared" si="25"/>
        <v>2</v>
      </c>
      <c r="N42" s="2">
        <f t="shared" si="25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6">D30/COUNTA($B$9:$B$27)</f>
        <v>1123.0769230769231</v>
      </c>
      <c r="E44" s="11">
        <f t="shared" si="26"/>
        <v>830.61538461538464</v>
      </c>
      <c r="F44" s="11">
        <f t="shared" si="26"/>
        <v>312.92307692307691</v>
      </c>
      <c r="G44" s="11">
        <f t="shared" si="26"/>
        <v>289.07692307692309</v>
      </c>
      <c r="H44" s="11">
        <f t="shared" si="26"/>
        <v>155.53846153846155</v>
      </c>
      <c r="I44" s="11">
        <f t="shared" si="26"/>
        <v>1096.1538461538462</v>
      </c>
      <c r="J44" s="11">
        <f t="shared" si="26"/>
        <v>459.61538461538464</v>
      </c>
      <c r="K44" s="11">
        <f t="shared" si="26"/>
        <v>409.53846153846155</v>
      </c>
      <c r="L44" s="11">
        <f t="shared" si="26"/>
        <v>216.61538461538461</v>
      </c>
      <c r="M44" s="11">
        <f t="shared" si="26"/>
        <v>2181.9230769230771</v>
      </c>
      <c r="N44" s="11">
        <f t="shared" si="26"/>
        <v>4893.1538461538457</v>
      </c>
    </row>
    <row r="49" spans="4:14" x14ac:dyDescent="0.25">
      <c r="D49" s="2" t="s">
        <v>33</v>
      </c>
    </row>
    <row r="50" spans="4:14" x14ac:dyDescent="0.25">
      <c r="D50">
        <f>D32</f>
        <v>343.6</v>
      </c>
      <c r="E50">
        <f t="shared" ref="E50:N50" si="27">E32</f>
        <v>285.2</v>
      </c>
      <c r="F50">
        <f t="shared" si="27"/>
        <v>76.8</v>
      </c>
      <c r="G50">
        <f t="shared" si="27"/>
        <v>146</v>
      </c>
      <c r="H50">
        <f t="shared" si="27"/>
        <v>84</v>
      </c>
      <c r="I50">
        <f t="shared" si="27"/>
        <v>0</v>
      </c>
      <c r="J50">
        <f t="shared" si="27"/>
        <v>0</v>
      </c>
      <c r="K50">
        <f t="shared" si="27"/>
        <v>0</v>
      </c>
      <c r="L50">
        <f t="shared" si="27"/>
        <v>107</v>
      </c>
      <c r="M50">
        <f t="shared" si="27"/>
        <v>107</v>
      </c>
      <c r="N50" s="10">
        <f t="shared" si="27"/>
        <v>1042.5999999999999</v>
      </c>
    </row>
    <row r="51" spans="4:14" x14ac:dyDescent="0.25">
      <c r="D51">
        <f>D36</f>
        <v>400</v>
      </c>
      <c r="E51">
        <f t="shared" ref="E51:N51" si="28">E36</f>
        <v>259.5</v>
      </c>
      <c r="F51">
        <f t="shared" si="28"/>
        <v>87.5</v>
      </c>
      <c r="G51">
        <f t="shared" si="28"/>
        <v>53</v>
      </c>
      <c r="H51">
        <f t="shared" si="28"/>
        <v>43.5</v>
      </c>
      <c r="I51">
        <f t="shared" si="28"/>
        <v>2310</v>
      </c>
      <c r="J51">
        <f t="shared" si="28"/>
        <v>1126</v>
      </c>
      <c r="K51">
        <f t="shared" si="28"/>
        <v>887</v>
      </c>
      <c r="L51">
        <f t="shared" si="28"/>
        <v>278.5</v>
      </c>
      <c r="M51">
        <f t="shared" si="28"/>
        <v>4601.5</v>
      </c>
      <c r="N51" s="10">
        <f t="shared" si="28"/>
        <v>5445</v>
      </c>
    </row>
    <row r="52" spans="4:14" x14ac:dyDescent="0.25">
      <c r="D52">
        <f>D40</f>
        <v>1726</v>
      </c>
      <c r="E52">
        <f t="shared" ref="E52:N52" si="29">E40</f>
        <v>1264.7142857142858</v>
      </c>
      <c r="F52">
        <f t="shared" si="29"/>
        <v>501.28571428571428</v>
      </c>
      <c r="G52">
        <f t="shared" si="29"/>
        <v>417.42857142857144</v>
      </c>
      <c r="H52">
        <f t="shared" si="29"/>
        <v>216.42857142857142</v>
      </c>
      <c r="I52">
        <f t="shared" si="29"/>
        <v>1375.7142857142858</v>
      </c>
      <c r="J52">
        <f t="shared" si="29"/>
        <v>531.85714285714289</v>
      </c>
      <c r="K52">
        <f t="shared" si="29"/>
        <v>507.14285714285717</v>
      </c>
      <c r="L52">
        <f t="shared" si="29"/>
        <v>246.28571428571428</v>
      </c>
      <c r="M52">
        <f t="shared" si="29"/>
        <v>2661</v>
      </c>
      <c r="N52" s="10">
        <f t="shared" si="29"/>
        <v>6786.8571428571431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H28" sqref="H28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FEBRUARY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24</v>
      </c>
      <c r="E7">
        <v>4</v>
      </c>
      <c r="F7">
        <v>1</v>
      </c>
      <c r="G7">
        <v>0</v>
      </c>
      <c r="H7">
        <v>0</v>
      </c>
      <c r="I7">
        <v>0</v>
      </c>
      <c r="J7">
        <v>0</v>
      </c>
      <c r="K7">
        <v>7</v>
      </c>
      <c r="L7">
        <v>2</v>
      </c>
      <c r="M7" s="2">
        <f>SUM(I7:L7)</f>
        <v>9</v>
      </c>
      <c r="N7" s="2">
        <f>SUM(D7:L7)</f>
        <v>38</v>
      </c>
    </row>
    <row r="8" spans="1:14" x14ac:dyDescent="0.25">
      <c r="A8" s="5" t="s">
        <v>16</v>
      </c>
      <c r="B8" s="5"/>
      <c r="D8" s="9">
        <f>D7</f>
        <v>24</v>
      </c>
      <c r="E8" s="9">
        <f t="shared" ref="E8:N8" si="0">E7</f>
        <v>4</v>
      </c>
      <c r="F8" s="9">
        <f t="shared" si="0"/>
        <v>1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7</v>
      </c>
      <c r="L8" s="9">
        <f t="shared" si="0"/>
        <v>2</v>
      </c>
      <c r="M8" s="9">
        <f t="shared" si="0"/>
        <v>9</v>
      </c>
      <c r="N8" s="9">
        <f t="shared" si="0"/>
        <v>38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72</v>
      </c>
      <c r="E10">
        <v>58</v>
      </c>
      <c r="F10">
        <v>23</v>
      </c>
      <c r="G10">
        <v>25</v>
      </c>
      <c r="H10">
        <v>42</v>
      </c>
      <c r="I10">
        <v>0</v>
      </c>
      <c r="J10">
        <v>0</v>
      </c>
      <c r="K10">
        <v>0</v>
      </c>
      <c r="L10">
        <v>0</v>
      </c>
      <c r="M10" s="2">
        <f t="shared" ref="M10" si="1">SUM(I10:L10)</f>
        <v>0</v>
      </c>
      <c r="N10" s="2">
        <f t="shared" ref="N10:N14" si="2">SUM(D10:L10)</f>
        <v>220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16</v>
      </c>
      <c r="M11" s="2">
        <v>16</v>
      </c>
      <c r="N11" s="2">
        <f t="shared" ref="N11:N13" si="3">SUM(D11:L11)</f>
        <v>16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8</v>
      </c>
      <c r="M12" s="2">
        <v>8</v>
      </c>
      <c r="N12" s="2">
        <f t="shared" si="3"/>
        <v>8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11</v>
      </c>
      <c r="M13" s="2">
        <v>11</v>
      </c>
      <c r="N13" s="2">
        <f t="shared" si="3"/>
        <v>11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4">SUM(D10:D14)</f>
        <v>72</v>
      </c>
      <c r="E15" s="9">
        <f t="shared" si="4"/>
        <v>58</v>
      </c>
      <c r="F15" s="9">
        <f t="shared" si="4"/>
        <v>23</v>
      </c>
      <c r="G15" s="9">
        <f t="shared" si="4"/>
        <v>25</v>
      </c>
      <c r="H15" s="9">
        <f t="shared" si="4"/>
        <v>42</v>
      </c>
      <c r="I15" s="9">
        <f t="shared" si="4"/>
        <v>0</v>
      </c>
      <c r="J15" s="9">
        <f t="shared" si="4"/>
        <v>0</v>
      </c>
      <c r="K15" s="9">
        <f t="shared" si="4"/>
        <v>0</v>
      </c>
      <c r="L15" s="9">
        <f t="shared" si="4"/>
        <v>35</v>
      </c>
      <c r="M15" s="9">
        <f t="shared" si="4"/>
        <v>35</v>
      </c>
      <c r="N15" s="9">
        <f t="shared" si="4"/>
        <v>255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63</v>
      </c>
      <c r="E17">
        <v>42</v>
      </c>
      <c r="F17">
        <v>28</v>
      </c>
      <c r="G17">
        <v>13</v>
      </c>
      <c r="H17">
        <v>7</v>
      </c>
      <c r="I17">
        <v>0</v>
      </c>
      <c r="J17">
        <v>0</v>
      </c>
      <c r="K17">
        <v>0</v>
      </c>
      <c r="L17">
        <v>0</v>
      </c>
      <c r="M17" s="2">
        <v>0</v>
      </c>
      <c r="N17" s="2">
        <f t="shared" ref="N17:N18" si="5">SUM(D17:L17)</f>
        <v>153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153</v>
      </c>
      <c r="J18">
        <v>92</v>
      </c>
      <c r="K18">
        <v>52</v>
      </c>
      <c r="L18">
        <v>22</v>
      </c>
      <c r="M18" s="2">
        <f t="shared" ref="M18" si="6">SUM(I18:L18)</f>
        <v>319</v>
      </c>
      <c r="N18" s="2">
        <f t="shared" si="5"/>
        <v>319</v>
      </c>
    </row>
    <row r="19" spans="1:14" x14ac:dyDescent="0.25">
      <c r="A19" s="5" t="s">
        <v>21</v>
      </c>
      <c r="B19" s="6"/>
      <c r="D19" s="9">
        <f>SUM(D17:D18)</f>
        <v>63</v>
      </c>
      <c r="E19" s="9">
        <f>SUM(E17:E18)</f>
        <v>42</v>
      </c>
      <c r="F19" s="9">
        <f>SUM(F17:F18)</f>
        <v>28</v>
      </c>
      <c r="G19" s="9">
        <f>SUM(G17:G18)</f>
        <v>13</v>
      </c>
      <c r="H19" s="9">
        <f t="shared" ref="H19:N19" si="7">SUM(H17:H18)</f>
        <v>7</v>
      </c>
      <c r="I19" s="9">
        <f t="shared" si="7"/>
        <v>153</v>
      </c>
      <c r="J19" s="9">
        <f t="shared" si="7"/>
        <v>92</v>
      </c>
      <c r="K19" s="9">
        <f t="shared" si="7"/>
        <v>52</v>
      </c>
      <c r="L19" s="9">
        <f t="shared" si="7"/>
        <v>22</v>
      </c>
      <c r="M19" s="9">
        <f t="shared" si="7"/>
        <v>319</v>
      </c>
      <c r="N19" s="9">
        <f t="shared" si="7"/>
        <v>472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0</v>
      </c>
      <c r="E21">
        <v>0</v>
      </c>
      <c r="F21">
        <v>0</v>
      </c>
      <c r="G21">
        <v>0</v>
      </c>
      <c r="H21">
        <v>0</v>
      </c>
      <c r="I21">
        <v>132</v>
      </c>
      <c r="J21">
        <v>103</v>
      </c>
      <c r="K21">
        <v>45</v>
      </c>
      <c r="L21">
        <v>38</v>
      </c>
      <c r="M21" s="2">
        <f t="shared" ref="M21:M27" si="8">SUM(I21:L21)</f>
        <v>318</v>
      </c>
      <c r="N21" s="2">
        <f t="shared" ref="N21:N27" si="9">SUM(D21:L21)</f>
        <v>318</v>
      </c>
    </row>
    <row r="22" spans="1:14" x14ac:dyDescent="0.25">
      <c r="A22" s="7" t="s">
        <v>22</v>
      </c>
      <c r="B22" s="14">
        <v>11</v>
      </c>
      <c r="D22">
        <v>42</v>
      </c>
      <c r="E22">
        <v>33</v>
      </c>
      <c r="F22">
        <v>7</v>
      </c>
      <c r="G22">
        <v>10</v>
      </c>
      <c r="H22">
        <v>13</v>
      </c>
      <c r="I22">
        <v>0</v>
      </c>
      <c r="J22">
        <v>0</v>
      </c>
      <c r="K22">
        <v>0</v>
      </c>
      <c r="L22">
        <v>0</v>
      </c>
      <c r="M22" s="2">
        <f t="shared" si="8"/>
        <v>0</v>
      </c>
      <c r="N22" s="2">
        <f t="shared" si="9"/>
        <v>105</v>
      </c>
    </row>
    <row r="23" spans="1:14" x14ac:dyDescent="0.25">
      <c r="A23" s="4" t="s">
        <v>18</v>
      </c>
      <c r="B23" s="14"/>
      <c r="D23">
        <v>51</v>
      </c>
      <c r="E23">
        <v>53</v>
      </c>
      <c r="F23">
        <v>14</v>
      </c>
      <c r="G23">
        <v>10</v>
      </c>
      <c r="H23">
        <v>16</v>
      </c>
      <c r="I23">
        <v>0</v>
      </c>
      <c r="J23">
        <v>0</v>
      </c>
      <c r="K23">
        <v>0</v>
      </c>
      <c r="L23">
        <v>0</v>
      </c>
      <c r="M23" s="2">
        <f t="shared" si="8"/>
        <v>0</v>
      </c>
      <c r="N23" s="2">
        <f t="shared" si="9"/>
        <v>144</v>
      </c>
    </row>
    <row r="24" spans="1:14" x14ac:dyDescent="0.25">
      <c r="A24" s="4" t="s">
        <v>36</v>
      </c>
      <c r="B24" s="14">
        <v>5</v>
      </c>
      <c r="D24">
        <v>57</v>
      </c>
      <c r="E24">
        <v>39</v>
      </c>
      <c r="F24">
        <v>18</v>
      </c>
      <c r="G24">
        <v>22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8"/>
        <v>0</v>
      </c>
      <c r="N24" s="2">
        <f t="shared" si="9"/>
        <v>147</v>
      </c>
    </row>
    <row r="25" spans="1:14" x14ac:dyDescent="0.25">
      <c r="A25" s="18" t="s">
        <v>34</v>
      </c>
      <c r="B25" s="14">
        <v>6</v>
      </c>
      <c r="D25">
        <v>47</v>
      </c>
      <c r="E25">
        <v>56</v>
      </c>
      <c r="F25">
        <v>17</v>
      </c>
      <c r="G25">
        <v>17</v>
      </c>
      <c r="H25">
        <v>5</v>
      </c>
      <c r="I25">
        <v>0</v>
      </c>
      <c r="J25">
        <v>0</v>
      </c>
      <c r="K25">
        <v>0</v>
      </c>
      <c r="L25">
        <v>0</v>
      </c>
      <c r="M25" s="2">
        <f t="shared" si="8"/>
        <v>0</v>
      </c>
      <c r="N25" s="2">
        <f t="shared" si="9"/>
        <v>142</v>
      </c>
    </row>
    <row r="26" spans="1:14" x14ac:dyDescent="0.25">
      <c r="A26" s="18" t="s">
        <v>17</v>
      </c>
      <c r="B26" s="14">
        <v>8</v>
      </c>
      <c r="D26">
        <v>62</v>
      </c>
      <c r="E26">
        <v>41</v>
      </c>
      <c r="F26">
        <v>16</v>
      </c>
      <c r="G26">
        <v>14</v>
      </c>
      <c r="H26">
        <v>4</v>
      </c>
      <c r="I26">
        <v>0</v>
      </c>
      <c r="J26">
        <v>0</v>
      </c>
      <c r="K26">
        <v>0</v>
      </c>
      <c r="L26">
        <v>0</v>
      </c>
      <c r="M26" s="2">
        <f t="shared" si="8"/>
        <v>0</v>
      </c>
      <c r="N26" s="2">
        <f t="shared" si="9"/>
        <v>137</v>
      </c>
    </row>
    <row r="27" spans="1:14" x14ac:dyDescent="0.25">
      <c r="A27" s="18" t="s">
        <v>37</v>
      </c>
      <c r="B27" s="14">
        <v>9</v>
      </c>
      <c r="D27">
        <v>49</v>
      </c>
      <c r="E27">
        <v>49</v>
      </c>
      <c r="F27">
        <v>28</v>
      </c>
      <c r="G27">
        <v>22</v>
      </c>
      <c r="H27">
        <v>4</v>
      </c>
      <c r="I27">
        <v>0</v>
      </c>
      <c r="J27">
        <v>0</v>
      </c>
      <c r="K27">
        <v>0</v>
      </c>
      <c r="L27">
        <v>0</v>
      </c>
      <c r="M27" s="2">
        <f t="shared" si="8"/>
        <v>0</v>
      </c>
      <c r="N27" s="2">
        <f t="shared" si="9"/>
        <v>152</v>
      </c>
    </row>
    <row r="28" spans="1:14" x14ac:dyDescent="0.25">
      <c r="A28" s="5" t="s">
        <v>25</v>
      </c>
      <c r="B28" s="5"/>
      <c r="D28" s="9">
        <f t="shared" ref="D28:N28" si="10">SUM(D21:D27)</f>
        <v>308</v>
      </c>
      <c r="E28" s="9">
        <f t="shared" si="10"/>
        <v>271</v>
      </c>
      <c r="F28" s="9">
        <f t="shared" si="10"/>
        <v>100</v>
      </c>
      <c r="G28" s="9">
        <f t="shared" si="10"/>
        <v>95</v>
      </c>
      <c r="H28" s="9">
        <f t="shared" si="10"/>
        <v>53</v>
      </c>
      <c r="I28" s="9">
        <f t="shared" si="10"/>
        <v>132</v>
      </c>
      <c r="J28" s="9">
        <f t="shared" si="10"/>
        <v>103</v>
      </c>
      <c r="K28" s="9">
        <f t="shared" si="10"/>
        <v>45</v>
      </c>
      <c r="L28" s="9">
        <f t="shared" si="10"/>
        <v>38</v>
      </c>
      <c r="M28" s="9">
        <f t="shared" si="10"/>
        <v>318</v>
      </c>
      <c r="N28" s="9">
        <f t="shared" si="10"/>
        <v>1145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1">D15+D19+D28</f>
        <v>443</v>
      </c>
      <c r="E30" s="9">
        <f t="shared" si="11"/>
        <v>371</v>
      </c>
      <c r="F30" s="9">
        <f t="shared" si="11"/>
        <v>151</v>
      </c>
      <c r="G30" s="9">
        <f t="shared" si="11"/>
        <v>133</v>
      </c>
      <c r="H30" s="9">
        <f t="shared" si="11"/>
        <v>102</v>
      </c>
      <c r="I30" s="9">
        <f t="shared" si="11"/>
        <v>285</v>
      </c>
      <c r="J30" s="9">
        <f t="shared" si="11"/>
        <v>195</v>
      </c>
      <c r="K30" s="9">
        <f t="shared" si="11"/>
        <v>97</v>
      </c>
      <c r="L30" s="9">
        <f t="shared" si="11"/>
        <v>95</v>
      </c>
      <c r="M30" s="9">
        <f t="shared" si="11"/>
        <v>672</v>
      </c>
      <c r="N30" s="19">
        <f>SUM(D30:L30)</f>
        <v>1872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2">IF(D15&gt;0,AVERAGE(D10:D14),0)</f>
        <v>14.4</v>
      </c>
      <c r="E32" s="2">
        <f t="shared" si="12"/>
        <v>11.6</v>
      </c>
      <c r="F32" s="2">
        <f t="shared" si="12"/>
        <v>4.5999999999999996</v>
      </c>
      <c r="G32" s="2">
        <f t="shared" si="12"/>
        <v>5</v>
      </c>
      <c r="H32" s="2">
        <f t="shared" si="12"/>
        <v>8.4</v>
      </c>
      <c r="I32" s="2">
        <f t="shared" si="12"/>
        <v>0</v>
      </c>
      <c r="J32" s="2">
        <f t="shared" si="12"/>
        <v>0</v>
      </c>
      <c r="K32" s="2">
        <f t="shared" si="12"/>
        <v>0</v>
      </c>
      <c r="L32" s="2">
        <f t="shared" si="12"/>
        <v>7</v>
      </c>
      <c r="M32" s="2">
        <f t="shared" si="12"/>
        <v>7</v>
      </c>
      <c r="N32" s="11">
        <f t="shared" si="12"/>
        <v>51</v>
      </c>
    </row>
    <row r="33" spans="1:14" x14ac:dyDescent="0.25">
      <c r="A33" s="8" t="s">
        <v>28</v>
      </c>
      <c r="B33" s="8"/>
      <c r="D33" s="13">
        <f t="shared" ref="D33:N33" si="13">IF(OR(D15&gt;0,D30&gt;0),D15/D30,0)</f>
        <v>0.16252821670428894</v>
      </c>
      <c r="E33" s="13">
        <f t="shared" si="13"/>
        <v>0.15633423180592992</v>
      </c>
      <c r="F33" s="13">
        <f t="shared" si="13"/>
        <v>0.15231788079470199</v>
      </c>
      <c r="G33" s="13">
        <f t="shared" si="13"/>
        <v>0.18796992481203006</v>
      </c>
      <c r="H33" s="13">
        <f t="shared" si="13"/>
        <v>0.41176470588235292</v>
      </c>
      <c r="I33" s="13">
        <f t="shared" si="13"/>
        <v>0</v>
      </c>
      <c r="J33" s="13">
        <f t="shared" si="13"/>
        <v>0</v>
      </c>
      <c r="K33" s="13">
        <f t="shared" si="13"/>
        <v>0</v>
      </c>
      <c r="L33" s="13">
        <f t="shared" si="13"/>
        <v>0.36842105263157893</v>
      </c>
      <c r="M33" s="13">
        <f t="shared" si="13"/>
        <v>5.2083333333333336E-2</v>
      </c>
      <c r="N33" s="13">
        <f t="shared" si="13"/>
        <v>0.13621794871794871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4">RANK(E32,E$50:E$52)</f>
        <v>3</v>
      </c>
      <c r="F34" s="2">
        <f t="shared" si="14"/>
        <v>3</v>
      </c>
      <c r="G34" s="2">
        <f t="shared" si="14"/>
        <v>3</v>
      </c>
      <c r="H34" s="2">
        <f t="shared" si="14"/>
        <v>1</v>
      </c>
      <c r="I34" s="2">
        <f t="shared" si="14"/>
        <v>3</v>
      </c>
      <c r="J34" s="2">
        <f t="shared" si="14"/>
        <v>3</v>
      </c>
      <c r="K34" s="2">
        <f t="shared" si="14"/>
        <v>3</v>
      </c>
      <c r="L34" s="2">
        <f t="shared" si="14"/>
        <v>2</v>
      </c>
      <c r="M34" s="2">
        <f t="shared" si="14"/>
        <v>3</v>
      </c>
      <c r="N34" s="2">
        <f t="shared" si="14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5">IF(D19&gt;0,AVERAGE(D17:D18),0)</f>
        <v>31.5</v>
      </c>
      <c r="E36" s="2">
        <f t="shared" si="15"/>
        <v>21</v>
      </c>
      <c r="F36" s="2">
        <f t="shared" si="15"/>
        <v>14</v>
      </c>
      <c r="G36" s="2">
        <f t="shared" si="15"/>
        <v>6.5</v>
      </c>
      <c r="H36" s="2">
        <f t="shared" si="15"/>
        <v>3.5</v>
      </c>
      <c r="I36" s="2">
        <f t="shared" si="15"/>
        <v>76.5</v>
      </c>
      <c r="J36" s="2">
        <f t="shared" si="15"/>
        <v>46</v>
      </c>
      <c r="K36" s="2">
        <f t="shared" si="15"/>
        <v>26</v>
      </c>
      <c r="L36" s="2">
        <f t="shared" si="15"/>
        <v>11</v>
      </c>
      <c r="M36" s="2">
        <f t="shared" si="15"/>
        <v>159.5</v>
      </c>
      <c r="N36" s="11">
        <f t="shared" si="15"/>
        <v>236</v>
      </c>
    </row>
    <row r="37" spans="1:14" x14ac:dyDescent="0.25">
      <c r="A37" s="8" t="s">
        <v>28</v>
      </c>
      <c r="B37" s="8"/>
      <c r="D37" s="13">
        <f t="shared" ref="D37:N37" si="16">IF(D30&gt;0,D19/D30,0)</f>
        <v>0.14221218961625282</v>
      </c>
      <c r="E37" s="13">
        <f t="shared" si="16"/>
        <v>0.11320754716981132</v>
      </c>
      <c r="F37" s="13">
        <f t="shared" si="16"/>
        <v>0.18543046357615894</v>
      </c>
      <c r="G37" s="13">
        <f t="shared" si="16"/>
        <v>9.7744360902255634E-2</v>
      </c>
      <c r="H37" s="13">
        <f t="shared" si="16"/>
        <v>6.8627450980392163E-2</v>
      </c>
      <c r="I37" s="13">
        <f t="shared" si="16"/>
        <v>0.5368421052631579</v>
      </c>
      <c r="J37" s="13">
        <f t="shared" si="16"/>
        <v>0.47179487179487178</v>
      </c>
      <c r="K37" s="13">
        <f t="shared" si="16"/>
        <v>0.53608247422680411</v>
      </c>
      <c r="L37" s="13">
        <f t="shared" si="16"/>
        <v>0.23157894736842105</v>
      </c>
      <c r="M37" s="13">
        <f t="shared" si="16"/>
        <v>0.47470238095238093</v>
      </c>
      <c r="N37" s="13">
        <f t="shared" si="16"/>
        <v>0.25213675213675213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7">RANK(E36,E$50:E$52)</f>
        <v>2</v>
      </c>
      <c r="F38" s="2">
        <f t="shared" si="17"/>
        <v>2</v>
      </c>
      <c r="G38" s="2">
        <f t="shared" si="17"/>
        <v>2</v>
      </c>
      <c r="H38" s="2">
        <f t="shared" si="17"/>
        <v>3</v>
      </c>
      <c r="I38" s="2">
        <f t="shared" si="17"/>
        <v>1</v>
      </c>
      <c r="J38" s="2">
        <f t="shared" si="17"/>
        <v>1</v>
      </c>
      <c r="K38" s="2">
        <f t="shared" si="17"/>
        <v>1</v>
      </c>
      <c r="L38" s="2">
        <f t="shared" si="17"/>
        <v>1</v>
      </c>
      <c r="M38" s="2">
        <f t="shared" si="17"/>
        <v>1</v>
      </c>
      <c r="N38" s="2">
        <f t="shared" si="17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8">IF(D28&gt;0,AVERAGE(D21:D27),0)</f>
        <v>44</v>
      </c>
      <c r="E40" s="2">
        <f t="shared" si="18"/>
        <v>38.714285714285715</v>
      </c>
      <c r="F40" s="2">
        <f t="shared" si="18"/>
        <v>14.285714285714286</v>
      </c>
      <c r="G40" s="2">
        <f t="shared" si="18"/>
        <v>13.571428571428571</v>
      </c>
      <c r="H40" s="2">
        <f t="shared" si="18"/>
        <v>7.5714285714285712</v>
      </c>
      <c r="I40" s="2">
        <f t="shared" si="18"/>
        <v>18.857142857142858</v>
      </c>
      <c r="J40" s="2">
        <f t="shared" si="18"/>
        <v>14.714285714285714</v>
      </c>
      <c r="K40" s="2">
        <f t="shared" si="18"/>
        <v>6.4285714285714288</v>
      </c>
      <c r="L40" s="2">
        <f t="shared" si="18"/>
        <v>5.4285714285714288</v>
      </c>
      <c r="M40" s="2">
        <f t="shared" si="18"/>
        <v>45.428571428571431</v>
      </c>
      <c r="N40" s="11">
        <f t="shared" si="18"/>
        <v>163.57142857142858</v>
      </c>
    </row>
    <row r="41" spans="1:14" x14ac:dyDescent="0.25">
      <c r="A41" s="8" t="s">
        <v>28</v>
      </c>
      <c r="B41" s="8"/>
      <c r="D41" s="13">
        <f>IF(D30&gt;0,D28/D30,0)</f>
        <v>0.69525959367945822</v>
      </c>
      <c r="E41" s="13">
        <f t="shared" ref="E41:N41" si="19">IF(E30&gt;0,E28/E30,0)</f>
        <v>0.73045822102425872</v>
      </c>
      <c r="F41" s="13">
        <f t="shared" si="19"/>
        <v>0.66225165562913912</v>
      </c>
      <c r="G41" s="13">
        <f t="shared" si="19"/>
        <v>0.7142857142857143</v>
      </c>
      <c r="H41" s="13">
        <f t="shared" si="19"/>
        <v>0.51960784313725494</v>
      </c>
      <c r="I41" s="13">
        <f t="shared" si="19"/>
        <v>0.4631578947368421</v>
      </c>
      <c r="J41" s="13">
        <f t="shared" si="19"/>
        <v>0.52820512820512822</v>
      </c>
      <c r="K41" s="13">
        <f t="shared" si="19"/>
        <v>0.46391752577319589</v>
      </c>
      <c r="L41" s="13">
        <f t="shared" si="19"/>
        <v>0.4</v>
      </c>
      <c r="M41" s="13">
        <f t="shared" si="19"/>
        <v>0.4732142857142857</v>
      </c>
      <c r="N41" s="13">
        <f t="shared" si="19"/>
        <v>0.61164529914529919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0">RANK(E40,E$50:E$52)</f>
        <v>1</v>
      </c>
      <c r="F42" s="2">
        <f t="shared" si="20"/>
        <v>1</v>
      </c>
      <c r="G42" s="2">
        <f t="shared" si="20"/>
        <v>1</v>
      </c>
      <c r="H42" s="2">
        <f t="shared" si="20"/>
        <v>2</v>
      </c>
      <c r="I42" s="2">
        <f t="shared" si="20"/>
        <v>2</v>
      </c>
      <c r="J42" s="2">
        <f t="shared" si="20"/>
        <v>2</v>
      </c>
      <c r="K42" s="2">
        <f t="shared" si="20"/>
        <v>2</v>
      </c>
      <c r="L42" s="2">
        <f t="shared" si="20"/>
        <v>3</v>
      </c>
      <c r="M42" s="2">
        <f t="shared" si="20"/>
        <v>2</v>
      </c>
      <c r="N42" s="2">
        <f t="shared" si="20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1">D30/COUNTA($B$9:$B$27)</f>
        <v>34.07692307692308</v>
      </c>
      <c r="E44" s="11">
        <f t="shared" si="21"/>
        <v>28.53846153846154</v>
      </c>
      <c r="F44" s="11">
        <f t="shared" si="21"/>
        <v>11.615384615384615</v>
      </c>
      <c r="G44" s="11">
        <f t="shared" si="21"/>
        <v>10.23076923076923</v>
      </c>
      <c r="H44" s="11">
        <f t="shared" si="21"/>
        <v>7.8461538461538458</v>
      </c>
      <c r="I44" s="11">
        <f t="shared" si="21"/>
        <v>21.923076923076923</v>
      </c>
      <c r="J44" s="11">
        <f t="shared" si="21"/>
        <v>15</v>
      </c>
      <c r="K44" s="11">
        <f t="shared" si="21"/>
        <v>7.4615384615384617</v>
      </c>
      <c r="L44" s="11">
        <f t="shared" si="21"/>
        <v>7.3076923076923075</v>
      </c>
      <c r="M44" s="11">
        <f t="shared" si="21"/>
        <v>51.692307692307693</v>
      </c>
      <c r="N44" s="11">
        <f t="shared" si="21"/>
        <v>144</v>
      </c>
    </row>
    <row r="49" spans="4:14" x14ac:dyDescent="0.25">
      <c r="D49" s="2" t="s">
        <v>33</v>
      </c>
    </row>
    <row r="50" spans="4:14" x14ac:dyDescent="0.25">
      <c r="D50">
        <f>D32</f>
        <v>14.4</v>
      </c>
      <c r="E50">
        <f t="shared" ref="E50:N50" si="22">E32</f>
        <v>11.6</v>
      </c>
      <c r="F50">
        <f t="shared" si="22"/>
        <v>4.5999999999999996</v>
      </c>
      <c r="G50">
        <f t="shared" si="22"/>
        <v>5</v>
      </c>
      <c r="H50">
        <f t="shared" si="22"/>
        <v>8.4</v>
      </c>
      <c r="I50">
        <f t="shared" si="22"/>
        <v>0</v>
      </c>
      <c r="J50">
        <f t="shared" si="22"/>
        <v>0</v>
      </c>
      <c r="K50">
        <f t="shared" si="22"/>
        <v>0</v>
      </c>
      <c r="L50">
        <f t="shared" si="22"/>
        <v>7</v>
      </c>
      <c r="M50">
        <f t="shared" si="22"/>
        <v>7</v>
      </c>
      <c r="N50" s="10">
        <f t="shared" si="22"/>
        <v>51</v>
      </c>
    </row>
    <row r="51" spans="4:14" x14ac:dyDescent="0.25">
      <c r="D51">
        <f>D36</f>
        <v>31.5</v>
      </c>
      <c r="E51">
        <f t="shared" ref="E51:N51" si="23">E36</f>
        <v>21</v>
      </c>
      <c r="F51">
        <f t="shared" si="23"/>
        <v>14</v>
      </c>
      <c r="G51">
        <f t="shared" si="23"/>
        <v>6.5</v>
      </c>
      <c r="H51">
        <f t="shared" si="23"/>
        <v>3.5</v>
      </c>
      <c r="I51">
        <f t="shared" si="23"/>
        <v>76.5</v>
      </c>
      <c r="J51">
        <f t="shared" si="23"/>
        <v>46</v>
      </c>
      <c r="K51">
        <f t="shared" si="23"/>
        <v>26</v>
      </c>
      <c r="L51">
        <f t="shared" si="23"/>
        <v>11</v>
      </c>
      <c r="M51">
        <f t="shared" si="23"/>
        <v>159.5</v>
      </c>
      <c r="N51" s="10">
        <f t="shared" si="23"/>
        <v>236</v>
      </c>
    </row>
    <row r="52" spans="4:14" x14ac:dyDescent="0.25">
      <c r="D52">
        <f>D40</f>
        <v>44</v>
      </c>
      <c r="E52">
        <f t="shared" ref="E52:N52" si="24">E40</f>
        <v>38.714285714285715</v>
      </c>
      <c r="F52">
        <f t="shared" si="24"/>
        <v>14.285714285714286</v>
      </c>
      <c r="G52">
        <f t="shared" si="24"/>
        <v>13.571428571428571</v>
      </c>
      <c r="H52">
        <f t="shared" si="24"/>
        <v>7.5714285714285712</v>
      </c>
      <c r="I52">
        <f t="shared" si="24"/>
        <v>18.857142857142858</v>
      </c>
      <c r="J52">
        <f t="shared" si="24"/>
        <v>14.714285714285714</v>
      </c>
      <c r="K52">
        <f t="shared" si="24"/>
        <v>6.4285714285714288</v>
      </c>
      <c r="L52">
        <f t="shared" si="24"/>
        <v>5.4285714285714288</v>
      </c>
      <c r="M52">
        <f t="shared" si="24"/>
        <v>45.428571428571431</v>
      </c>
      <c r="N52" s="10">
        <f t="shared" si="24"/>
        <v>163.57142857142858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L22" sqref="L22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MARCH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26</v>
      </c>
      <c r="E7">
        <v>4</v>
      </c>
      <c r="F7">
        <v>4</v>
      </c>
      <c r="G7">
        <v>6</v>
      </c>
      <c r="H7">
        <v>0</v>
      </c>
      <c r="I7">
        <v>0</v>
      </c>
      <c r="J7">
        <v>0</v>
      </c>
      <c r="K7">
        <v>1</v>
      </c>
      <c r="L7">
        <v>0</v>
      </c>
      <c r="M7" s="2">
        <f>SUM(I7:L7)</f>
        <v>1</v>
      </c>
      <c r="N7" s="2">
        <f>SUM(D7:L7)</f>
        <v>41</v>
      </c>
    </row>
    <row r="8" spans="1:14" x14ac:dyDescent="0.25">
      <c r="A8" s="5" t="s">
        <v>16</v>
      </c>
      <c r="B8" s="5"/>
      <c r="D8" s="9">
        <f>D7</f>
        <v>26</v>
      </c>
      <c r="E8" s="9">
        <f t="shared" ref="E8:N8" si="0">E7</f>
        <v>4</v>
      </c>
      <c r="F8" s="9">
        <f t="shared" si="0"/>
        <v>4</v>
      </c>
      <c r="G8" s="9">
        <f t="shared" si="0"/>
        <v>6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1</v>
      </c>
      <c r="L8" s="9">
        <f t="shared" si="0"/>
        <v>0</v>
      </c>
      <c r="M8" s="9">
        <f t="shared" si="0"/>
        <v>1</v>
      </c>
      <c r="N8" s="9">
        <f t="shared" si="0"/>
        <v>41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69</v>
      </c>
      <c r="E10">
        <v>76</v>
      </c>
      <c r="F10">
        <v>16</v>
      </c>
      <c r="G10">
        <v>32</v>
      </c>
      <c r="H10">
        <v>26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219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9</v>
      </c>
      <c r="M11" s="2">
        <f t="shared" ref="M11:M13" si="3">SUM(I11:L11)</f>
        <v>9</v>
      </c>
      <c r="N11" s="2">
        <f t="shared" ref="N11:N13" si="4">SUM(D11:L11)</f>
        <v>9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12</v>
      </c>
      <c r="M12" s="2">
        <f t="shared" si="3"/>
        <v>12</v>
      </c>
      <c r="N12" s="2">
        <f t="shared" si="4"/>
        <v>12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9</v>
      </c>
      <c r="M13" s="2">
        <f t="shared" si="3"/>
        <v>9</v>
      </c>
      <c r="N13" s="2">
        <f t="shared" si="4"/>
        <v>9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69</v>
      </c>
      <c r="E15" s="9">
        <f t="shared" si="5"/>
        <v>76</v>
      </c>
      <c r="F15" s="9">
        <f t="shared" si="5"/>
        <v>16</v>
      </c>
      <c r="G15" s="9">
        <f t="shared" si="5"/>
        <v>32</v>
      </c>
      <c r="H15" s="9">
        <f t="shared" si="5"/>
        <v>26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30</v>
      </c>
      <c r="M15" s="9">
        <f t="shared" si="5"/>
        <v>30</v>
      </c>
      <c r="N15" s="9">
        <f t="shared" si="5"/>
        <v>249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59</v>
      </c>
      <c r="E17">
        <v>35</v>
      </c>
      <c r="F17">
        <v>9</v>
      </c>
      <c r="G17">
        <v>7</v>
      </c>
      <c r="H17">
        <v>6</v>
      </c>
      <c r="I17">
        <v>0</v>
      </c>
      <c r="J17">
        <v>0</v>
      </c>
      <c r="K17">
        <v>0</v>
      </c>
      <c r="L17">
        <v>0</v>
      </c>
      <c r="M17" s="2">
        <f t="shared" ref="M17:M18" si="6">SUM(I17:L17)</f>
        <v>0</v>
      </c>
      <c r="N17" s="2">
        <f t="shared" ref="N17:N18" si="7">SUM(D17:L17)</f>
        <v>116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265</v>
      </c>
      <c r="J18">
        <v>102</v>
      </c>
      <c r="K18">
        <v>69</v>
      </c>
      <c r="L18">
        <v>36</v>
      </c>
      <c r="M18" s="2">
        <f t="shared" si="6"/>
        <v>472</v>
      </c>
      <c r="N18" s="2">
        <f t="shared" si="7"/>
        <v>472</v>
      </c>
    </row>
    <row r="19" spans="1:14" x14ac:dyDescent="0.25">
      <c r="A19" s="5" t="s">
        <v>21</v>
      </c>
      <c r="B19" s="6"/>
      <c r="D19" s="9">
        <f>SUM(D17:D18)</f>
        <v>59</v>
      </c>
      <c r="E19" s="9">
        <f>SUM(E17:E18)</f>
        <v>35</v>
      </c>
      <c r="F19" s="9">
        <f t="shared" ref="F19:N19" si="8">SUM(F17:F18)</f>
        <v>9</v>
      </c>
      <c r="G19" s="9">
        <f t="shared" si="8"/>
        <v>7</v>
      </c>
      <c r="H19" s="9">
        <f t="shared" si="8"/>
        <v>6</v>
      </c>
      <c r="I19" s="9">
        <f t="shared" si="8"/>
        <v>265</v>
      </c>
      <c r="J19" s="9">
        <f t="shared" si="8"/>
        <v>102</v>
      </c>
      <c r="K19" s="9">
        <f t="shared" si="8"/>
        <v>69</v>
      </c>
      <c r="L19" s="9">
        <f t="shared" si="8"/>
        <v>36</v>
      </c>
      <c r="M19" s="9">
        <f t="shared" si="8"/>
        <v>472</v>
      </c>
      <c r="N19" s="9">
        <f t="shared" si="8"/>
        <v>588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30</v>
      </c>
      <c r="E21">
        <v>29</v>
      </c>
      <c r="F21">
        <v>25</v>
      </c>
      <c r="G21">
        <v>3</v>
      </c>
      <c r="H21">
        <v>4</v>
      </c>
      <c r="I21">
        <v>6</v>
      </c>
      <c r="J21">
        <v>23</v>
      </c>
      <c r="K21">
        <v>3</v>
      </c>
      <c r="L21">
        <v>6</v>
      </c>
      <c r="M21" s="2">
        <f t="shared" ref="M21:M27" si="9">SUM(I21:L21)</f>
        <v>38</v>
      </c>
      <c r="N21" s="2">
        <f t="shared" ref="N21:N27" si="10">SUM(D21:L21)</f>
        <v>129</v>
      </c>
    </row>
    <row r="22" spans="1:14" x14ac:dyDescent="0.25">
      <c r="A22" s="7" t="s">
        <v>22</v>
      </c>
      <c r="B22" s="14">
        <v>11</v>
      </c>
      <c r="D22">
        <v>77</v>
      </c>
      <c r="E22">
        <v>61</v>
      </c>
      <c r="F22">
        <v>31</v>
      </c>
      <c r="G22">
        <v>21</v>
      </c>
      <c r="H22">
        <v>11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201</v>
      </c>
    </row>
    <row r="23" spans="1:14" x14ac:dyDescent="0.25">
      <c r="A23" s="4" t="s">
        <v>18</v>
      </c>
      <c r="B23" s="14"/>
      <c r="D23">
        <v>53</v>
      </c>
      <c r="E23">
        <v>36</v>
      </c>
      <c r="F23">
        <v>23</v>
      </c>
      <c r="G23">
        <v>5</v>
      </c>
      <c r="H23">
        <v>7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124</v>
      </c>
    </row>
    <row r="24" spans="1:14" x14ac:dyDescent="0.25">
      <c r="A24" s="4" t="s">
        <v>36</v>
      </c>
      <c r="B24" s="14">
        <v>5</v>
      </c>
      <c r="D24">
        <v>71</v>
      </c>
      <c r="E24">
        <v>48</v>
      </c>
      <c r="F24">
        <v>22</v>
      </c>
      <c r="G24">
        <v>15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167</v>
      </c>
    </row>
    <row r="25" spans="1:14" x14ac:dyDescent="0.25">
      <c r="A25" s="18" t="s">
        <v>34</v>
      </c>
      <c r="B25" s="14">
        <v>6</v>
      </c>
      <c r="D25">
        <v>71</v>
      </c>
      <c r="E25">
        <v>37</v>
      </c>
      <c r="F25">
        <v>16</v>
      </c>
      <c r="G25">
        <v>23</v>
      </c>
      <c r="H25">
        <v>7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154</v>
      </c>
    </row>
    <row r="26" spans="1:14" x14ac:dyDescent="0.25">
      <c r="A26" s="18" t="s">
        <v>17</v>
      </c>
      <c r="B26" s="14">
        <v>8</v>
      </c>
      <c r="D26">
        <v>8</v>
      </c>
      <c r="E26">
        <v>2</v>
      </c>
      <c r="F26">
        <v>0</v>
      </c>
      <c r="G26">
        <v>0</v>
      </c>
      <c r="H26">
        <v>1</v>
      </c>
      <c r="I26">
        <v>293</v>
      </c>
      <c r="J26">
        <v>82</v>
      </c>
      <c r="K26">
        <v>85</v>
      </c>
      <c r="L26">
        <v>46</v>
      </c>
      <c r="M26" s="2">
        <f t="shared" si="9"/>
        <v>506</v>
      </c>
      <c r="N26" s="2">
        <f t="shared" si="10"/>
        <v>517</v>
      </c>
    </row>
    <row r="27" spans="1:14" x14ac:dyDescent="0.25">
      <c r="A27" s="18" t="s">
        <v>37</v>
      </c>
      <c r="B27" s="14">
        <v>9</v>
      </c>
      <c r="D27">
        <v>59</v>
      </c>
      <c r="E27">
        <v>30</v>
      </c>
      <c r="F27">
        <v>29</v>
      </c>
      <c r="G27">
        <v>17</v>
      </c>
      <c r="H27">
        <v>20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155</v>
      </c>
    </row>
    <row r="28" spans="1:14" x14ac:dyDescent="0.25">
      <c r="A28" s="5" t="s">
        <v>25</v>
      </c>
      <c r="B28" s="5"/>
      <c r="D28" s="9">
        <f t="shared" ref="D28:N28" si="11">SUM(D21:D27)</f>
        <v>369</v>
      </c>
      <c r="E28" s="9">
        <f t="shared" si="11"/>
        <v>243</v>
      </c>
      <c r="F28" s="9">
        <f t="shared" si="11"/>
        <v>146</v>
      </c>
      <c r="G28" s="9">
        <f t="shared" si="11"/>
        <v>84</v>
      </c>
      <c r="H28" s="9">
        <f t="shared" si="11"/>
        <v>61</v>
      </c>
      <c r="I28" s="9">
        <f t="shared" si="11"/>
        <v>299</v>
      </c>
      <c r="J28" s="9">
        <f t="shared" si="11"/>
        <v>105</v>
      </c>
      <c r="K28" s="9">
        <f t="shared" si="11"/>
        <v>88</v>
      </c>
      <c r="L28" s="9">
        <f t="shared" si="11"/>
        <v>52</v>
      </c>
      <c r="M28" s="9">
        <f t="shared" si="11"/>
        <v>544</v>
      </c>
      <c r="N28" s="9">
        <f t="shared" si="11"/>
        <v>1447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497</v>
      </c>
      <c r="E30" s="9">
        <f t="shared" si="12"/>
        <v>354</v>
      </c>
      <c r="F30" s="9">
        <f t="shared" si="12"/>
        <v>171</v>
      </c>
      <c r="G30" s="9">
        <f t="shared" si="12"/>
        <v>123</v>
      </c>
      <c r="H30" s="9">
        <f t="shared" si="12"/>
        <v>93</v>
      </c>
      <c r="I30" s="9">
        <f t="shared" si="12"/>
        <v>564</v>
      </c>
      <c r="J30" s="9">
        <f t="shared" si="12"/>
        <v>207</v>
      </c>
      <c r="K30" s="9">
        <f t="shared" si="12"/>
        <v>157</v>
      </c>
      <c r="L30" s="9">
        <f t="shared" si="12"/>
        <v>118</v>
      </c>
      <c r="M30" s="9">
        <f t="shared" si="12"/>
        <v>1046</v>
      </c>
      <c r="N30" s="19">
        <f>SUM(D30:L30)</f>
        <v>2284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13.8</v>
      </c>
      <c r="E32" s="2">
        <f t="shared" si="13"/>
        <v>15.2</v>
      </c>
      <c r="F32" s="2">
        <f t="shared" si="13"/>
        <v>3.2</v>
      </c>
      <c r="G32" s="2">
        <f t="shared" si="13"/>
        <v>6.4</v>
      </c>
      <c r="H32" s="2">
        <f t="shared" si="13"/>
        <v>5.2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6</v>
      </c>
      <c r="M32" s="2">
        <f t="shared" si="13"/>
        <v>6</v>
      </c>
      <c r="N32" s="11">
        <f t="shared" si="13"/>
        <v>49.8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0.13883299798792756</v>
      </c>
      <c r="E33" s="13">
        <f t="shared" si="14"/>
        <v>0.21468926553672316</v>
      </c>
      <c r="F33" s="13">
        <f t="shared" si="14"/>
        <v>9.3567251461988299E-2</v>
      </c>
      <c r="G33" s="13">
        <f t="shared" si="14"/>
        <v>0.26016260162601629</v>
      </c>
      <c r="H33" s="13">
        <f t="shared" si="14"/>
        <v>0.27956989247311825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0.25423728813559321</v>
      </c>
      <c r="M33" s="13">
        <f t="shared" si="14"/>
        <v>2.8680688336520075E-2</v>
      </c>
      <c r="N33" s="13">
        <f t="shared" si="14"/>
        <v>0.10901926444833625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2</v>
      </c>
      <c r="H34" s="2">
        <f t="shared" si="15"/>
        <v>2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3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29.5</v>
      </c>
      <c r="E36" s="2">
        <f t="shared" si="16"/>
        <v>17.5</v>
      </c>
      <c r="F36" s="2">
        <f t="shared" si="16"/>
        <v>4.5</v>
      </c>
      <c r="G36" s="2">
        <f t="shared" si="16"/>
        <v>3.5</v>
      </c>
      <c r="H36" s="2">
        <f t="shared" si="16"/>
        <v>3</v>
      </c>
      <c r="I36" s="2">
        <f t="shared" si="16"/>
        <v>132.5</v>
      </c>
      <c r="J36" s="2">
        <f t="shared" si="16"/>
        <v>51</v>
      </c>
      <c r="K36" s="2">
        <f t="shared" si="16"/>
        <v>34.5</v>
      </c>
      <c r="L36" s="2">
        <f t="shared" si="16"/>
        <v>18</v>
      </c>
      <c r="M36" s="2">
        <f t="shared" si="16"/>
        <v>236</v>
      </c>
      <c r="N36" s="11">
        <f t="shared" si="16"/>
        <v>294</v>
      </c>
    </row>
    <row r="37" spans="1:14" x14ac:dyDescent="0.25">
      <c r="A37" s="8" t="s">
        <v>28</v>
      </c>
      <c r="B37" s="8"/>
      <c r="D37" s="13">
        <f t="shared" ref="D37:N37" si="17">IF(D30&gt;0,D19/D30,0)</f>
        <v>0.11871227364185111</v>
      </c>
      <c r="E37" s="13">
        <f t="shared" si="17"/>
        <v>9.8870056497175146E-2</v>
      </c>
      <c r="F37" s="13">
        <f t="shared" si="17"/>
        <v>5.2631578947368418E-2</v>
      </c>
      <c r="G37" s="13">
        <f t="shared" si="17"/>
        <v>5.6910569105691054E-2</v>
      </c>
      <c r="H37" s="13">
        <f t="shared" si="17"/>
        <v>6.4516129032258063E-2</v>
      </c>
      <c r="I37" s="13">
        <f t="shared" si="17"/>
        <v>0.46985815602836878</v>
      </c>
      <c r="J37" s="13">
        <f t="shared" si="17"/>
        <v>0.49275362318840582</v>
      </c>
      <c r="K37" s="13">
        <f t="shared" si="17"/>
        <v>0.43949044585987262</v>
      </c>
      <c r="L37" s="13">
        <f t="shared" si="17"/>
        <v>0.30508474576271188</v>
      </c>
      <c r="M37" s="13">
        <f t="shared" si="17"/>
        <v>0.45124282982791586</v>
      </c>
      <c r="N37" s="13">
        <f t="shared" si="17"/>
        <v>0.2574430823117338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3</v>
      </c>
      <c r="H38" s="2">
        <f t="shared" si="18"/>
        <v>3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52.714285714285715</v>
      </c>
      <c r="E40" s="2">
        <f t="shared" si="19"/>
        <v>34.714285714285715</v>
      </c>
      <c r="F40" s="2">
        <f t="shared" si="19"/>
        <v>20.857142857142858</v>
      </c>
      <c r="G40" s="2">
        <f t="shared" si="19"/>
        <v>12</v>
      </c>
      <c r="H40" s="2">
        <f t="shared" si="19"/>
        <v>8.7142857142857135</v>
      </c>
      <c r="I40" s="2">
        <f t="shared" si="19"/>
        <v>42.714285714285715</v>
      </c>
      <c r="J40" s="2">
        <f t="shared" si="19"/>
        <v>15</v>
      </c>
      <c r="K40" s="2">
        <f t="shared" si="19"/>
        <v>12.571428571428571</v>
      </c>
      <c r="L40" s="2">
        <f t="shared" si="19"/>
        <v>7.4285714285714288</v>
      </c>
      <c r="M40" s="2">
        <f t="shared" si="19"/>
        <v>77.714285714285708</v>
      </c>
      <c r="N40" s="11">
        <f t="shared" si="19"/>
        <v>206.71428571428572</v>
      </c>
    </row>
    <row r="41" spans="1:14" x14ac:dyDescent="0.25">
      <c r="A41" s="8" t="s">
        <v>28</v>
      </c>
      <c r="B41" s="8"/>
      <c r="D41" s="13">
        <f>IF(D30&gt;0,D28/D30,0)</f>
        <v>0.74245472837022131</v>
      </c>
      <c r="E41" s="13">
        <f t="shared" ref="E41:N41" si="20">IF(E30&gt;0,E28/E30,0)</f>
        <v>0.68644067796610164</v>
      </c>
      <c r="F41" s="13">
        <f t="shared" si="20"/>
        <v>0.85380116959064323</v>
      </c>
      <c r="G41" s="13">
        <f t="shared" si="20"/>
        <v>0.68292682926829273</v>
      </c>
      <c r="H41" s="13">
        <f t="shared" si="20"/>
        <v>0.65591397849462363</v>
      </c>
      <c r="I41" s="13">
        <f t="shared" si="20"/>
        <v>0.53014184397163122</v>
      </c>
      <c r="J41" s="13">
        <f t="shared" si="20"/>
        <v>0.50724637681159424</v>
      </c>
      <c r="K41" s="13">
        <f t="shared" si="20"/>
        <v>0.56050955414012738</v>
      </c>
      <c r="L41" s="13">
        <f t="shared" si="20"/>
        <v>0.44067796610169491</v>
      </c>
      <c r="M41" s="13">
        <f t="shared" si="20"/>
        <v>0.5200764818355641</v>
      </c>
      <c r="N41" s="13">
        <f t="shared" si="20"/>
        <v>0.63353765323992994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2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38.230769230769234</v>
      </c>
      <c r="E44" s="11">
        <f t="shared" si="22"/>
        <v>27.23076923076923</v>
      </c>
      <c r="F44" s="11">
        <f t="shared" si="22"/>
        <v>13.153846153846153</v>
      </c>
      <c r="G44" s="11">
        <f t="shared" si="22"/>
        <v>9.4615384615384617</v>
      </c>
      <c r="H44" s="11">
        <f t="shared" si="22"/>
        <v>7.1538461538461542</v>
      </c>
      <c r="I44" s="11">
        <f t="shared" si="22"/>
        <v>43.384615384615387</v>
      </c>
      <c r="J44" s="11">
        <f t="shared" si="22"/>
        <v>15.923076923076923</v>
      </c>
      <c r="K44" s="11">
        <f t="shared" si="22"/>
        <v>12.076923076923077</v>
      </c>
      <c r="L44" s="11">
        <f t="shared" si="22"/>
        <v>9.0769230769230766</v>
      </c>
      <c r="M44" s="11">
        <f t="shared" si="22"/>
        <v>80.461538461538467</v>
      </c>
      <c r="N44" s="11">
        <f t="shared" si="22"/>
        <v>175.69230769230768</v>
      </c>
    </row>
    <row r="49" spans="4:14" x14ac:dyDescent="0.25">
      <c r="D49" s="2" t="s">
        <v>33</v>
      </c>
    </row>
    <row r="50" spans="4:14" x14ac:dyDescent="0.25">
      <c r="D50">
        <f>D32</f>
        <v>13.8</v>
      </c>
      <c r="E50">
        <f t="shared" ref="E50:N50" si="23">E32</f>
        <v>15.2</v>
      </c>
      <c r="F50">
        <f t="shared" si="23"/>
        <v>3.2</v>
      </c>
      <c r="G50">
        <f t="shared" si="23"/>
        <v>6.4</v>
      </c>
      <c r="H50">
        <f t="shared" si="23"/>
        <v>5.2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6</v>
      </c>
      <c r="M50">
        <f t="shared" si="23"/>
        <v>6</v>
      </c>
      <c r="N50" s="10">
        <f t="shared" si="23"/>
        <v>49.8</v>
      </c>
    </row>
    <row r="51" spans="4:14" x14ac:dyDescent="0.25">
      <c r="D51">
        <f>D36</f>
        <v>29.5</v>
      </c>
      <c r="E51">
        <f t="shared" ref="E51:N51" si="24">E36</f>
        <v>17.5</v>
      </c>
      <c r="F51">
        <f t="shared" si="24"/>
        <v>4.5</v>
      </c>
      <c r="G51">
        <f t="shared" si="24"/>
        <v>3.5</v>
      </c>
      <c r="H51">
        <f t="shared" si="24"/>
        <v>3</v>
      </c>
      <c r="I51">
        <f t="shared" si="24"/>
        <v>132.5</v>
      </c>
      <c r="J51">
        <f t="shared" si="24"/>
        <v>51</v>
      </c>
      <c r="K51">
        <f t="shared" si="24"/>
        <v>34.5</v>
      </c>
      <c r="L51">
        <f t="shared" si="24"/>
        <v>18</v>
      </c>
      <c r="M51">
        <f t="shared" si="24"/>
        <v>236</v>
      </c>
      <c r="N51" s="10">
        <f t="shared" si="24"/>
        <v>294</v>
      </c>
    </row>
    <row r="52" spans="4:14" x14ac:dyDescent="0.25">
      <c r="D52">
        <f>D40</f>
        <v>52.714285714285715</v>
      </c>
      <c r="E52">
        <f t="shared" ref="E52:N52" si="25">E40</f>
        <v>34.714285714285715</v>
      </c>
      <c r="F52">
        <f t="shared" si="25"/>
        <v>20.857142857142858</v>
      </c>
      <c r="G52">
        <f t="shared" si="25"/>
        <v>12</v>
      </c>
      <c r="H52">
        <f t="shared" si="25"/>
        <v>8.7142857142857135</v>
      </c>
      <c r="I52">
        <f t="shared" si="25"/>
        <v>42.714285714285715</v>
      </c>
      <c r="J52">
        <f t="shared" si="25"/>
        <v>15</v>
      </c>
      <c r="K52">
        <f t="shared" si="25"/>
        <v>12.571428571428571</v>
      </c>
      <c r="L52">
        <f t="shared" si="25"/>
        <v>7.4285714285714288</v>
      </c>
      <c r="M52">
        <f t="shared" si="25"/>
        <v>77.714285714285708</v>
      </c>
      <c r="N52" s="10">
        <f t="shared" si="25"/>
        <v>206.71428571428572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5" workbookViewId="0">
      <selection activeCell="G28" sqref="G28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APRIL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27</v>
      </c>
      <c r="E7">
        <v>4</v>
      </c>
      <c r="F7">
        <v>0</v>
      </c>
      <c r="G7">
        <v>4</v>
      </c>
      <c r="H7">
        <v>0</v>
      </c>
      <c r="I7">
        <v>0</v>
      </c>
      <c r="J7">
        <v>1</v>
      </c>
      <c r="K7">
        <v>0</v>
      </c>
      <c r="L7">
        <v>0</v>
      </c>
      <c r="M7" s="2">
        <f>SUM(I7:L7)</f>
        <v>1</v>
      </c>
      <c r="N7" s="2">
        <f>SUM(D7:L7)</f>
        <v>36</v>
      </c>
    </row>
    <row r="8" spans="1:14" x14ac:dyDescent="0.25">
      <c r="A8" s="5" t="s">
        <v>16</v>
      </c>
      <c r="B8" s="5"/>
      <c r="D8" s="9">
        <f>D7</f>
        <v>27</v>
      </c>
      <c r="E8" s="9">
        <f t="shared" ref="E8:N8" si="0">E7</f>
        <v>4</v>
      </c>
      <c r="F8" s="9">
        <f t="shared" si="0"/>
        <v>0</v>
      </c>
      <c r="G8" s="9">
        <f t="shared" si="0"/>
        <v>4</v>
      </c>
      <c r="H8" s="9">
        <v>1</v>
      </c>
      <c r="I8" s="9">
        <f t="shared" si="0"/>
        <v>0</v>
      </c>
      <c r="J8" s="9">
        <f t="shared" si="0"/>
        <v>1</v>
      </c>
      <c r="K8" s="9">
        <f t="shared" si="0"/>
        <v>0</v>
      </c>
      <c r="L8" s="9">
        <f t="shared" si="0"/>
        <v>0</v>
      </c>
      <c r="M8" s="9">
        <f t="shared" si="0"/>
        <v>1</v>
      </c>
      <c r="N8" s="9">
        <f t="shared" si="0"/>
        <v>36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87</v>
      </c>
      <c r="E10">
        <v>55</v>
      </c>
      <c r="F10">
        <v>6</v>
      </c>
      <c r="G10">
        <v>16</v>
      </c>
      <c r="H10">
        <v>17</v>
      </c>
      <c r="I10">
        <v>0</v>
      </c>
      <c r="J10">
        <v>0</v>
      </c>
      <c r="K10">
        <v>0</v>
      </c>
      <c r="L10">
        <v>0</v>
      </c>
      <c r="M10" s="2">
        <f t="shared" ref="M10" si="1">SUM(I10:L10)</f>
        <v>0</v>
      </c>
      <c r="N10" s="2">
        <f t="shared" ref="N10:N14" si="2">SUM(D10:L10)</f>
        <v>181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10</v>
      </c>
      <c r="M11" s="2">
        <f t="shared" ref="M11:M14" si="3">SUM(I11:L11)</f>
        <v>10</v>
      </c>
      <c r="N11" s="2">
        <f t="shared" ref="N11:N13" si="4">SUM(D11:L11)</f>
        <v>10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9</v>
      </c>
      <c r="M12" s="2">
        <f t="shared" si="3"/>
        <v>9</v>
      </c>
      <c r="N12" s="2">
        <f t="shared" si="4"/>
        <v>9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13</v>
      </c>
      <c r="M13" s="2">
        <f t="shared" si="3"/>
        <v>13</v>
      </c>
      <c r="N13" s="2">
        <f t="shared" si="4"/>
        <v>13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3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87</v>
      </c>
      <c r="E15" s="9">
        <f t="shared" si="5"/>
        <v>55</v>
      </c>
      <c r="F15" s="9">
        <f t="shared" si="5"/>
        <v>6</v>
      </c>
      <c r="G15" s="9">
        <f t="shared" si="5"/>
        <v>16</v>
      </c>
      <c r="H15" s="9">
        <f t="shared" si="5"/>
        <v>17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32</v>
      </c>
      <c r="M15" s="9">
        <f t="shared" si="5"/>
        <v>32</v>
      </c>
      <c r="N15" s="9">
        <f t="shared" si="5"/>
        <v>213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64</v>
      </c>
      <c r="E17">
        <v>45</v>
      </c>
      <c r="F17">
        <v>16</v>
      </c>
      <c r="G17">
        <v>6</v>
      </c>
      <c r="H17">
        <v>3</v>
      </c>
      <c r="I17">
        <v>0</v>
      </c>
      <c r="J17">
        <v>0</v>
      </c>
      <c r="K17">
        <v>0</v>
      </c>
      <c r="L17">
        <v>0</v>
      </c>
      <c r="M17" s="2">
        <f t="shared" ref="M17:M18" si="6">SUM(I17:L17)</f>
        <v>0</v>
      </c>
      <c r="N17" s="2">
        <f t="shared" ref="N17:N18" si="7">SUM(D17:L17)</f>
        <v>134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179</v>
      </c>
      <c r="J18">
        <v>89</v>
      </c>
      <c r="K18">
        <v>97</v>
      </c>
      <c r="L18">
        <v>24</v>
      </c>
      <c r="M18" s="2">
        <f t="shared" si="6"/>
        <v>389</v>
      </c>
      <c r="N18" s="2">
        <f t="shared" si="7"/>
        <v>389</v>
      </c>
    </row>
    <row r="19" spans="1:14" x14ac:dyDescent="0.25">
      <c r="A19" s="5" t="s">
        <v>21</v>
      </c>
      <c r="B19" s="6"/>
      <c r="D19" s="9">
        <f>SUM(D17:D18)</f>
        <v>64</v>
      </c>
      <c r="E19" s="9">
        <f>SUM(E17:E18)</f>
        <v>45</v>
      </c>
      <c r="F19" s="9">
        <f t="shared" ref="F19:N19" si="8">SUM(F17:F18)</f>
        <v>16</v>
      </c>
      <c r="G19" s="9">
        <f t="shared" si="8"/>
        <v>6</v>
      </c>
      <c r="H19" s="9">
        <f t="shared" si="8"/>
        <v>3</v>
      </c>
      <c r="I19" s="9">
        <f t="shared" si="8"/>
        <v>179</v>
      </c>
      <c r="J19" s="9">
        <f t="shared" si="8"/>
        <v>89</v>
      </c>
      <c r="K19" s="9">
        <f t="shared" si="8"/>
        <v>97</v>
      </c>
      <c r="L19" s="9">
        <f t="shared" si="8"/>
        <v>24</v>
      </c>
      <c r="M19" s="9">
        <f t="shared" si="8"/>
        <v>389</v>
      </c>
      <c r="N19" s="9">
        <f t="shared" si="8"/>
        <v>523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115</v>
      </c>
      <c r="E21">
        <v>46</v>
      </c>
      <c r="F21">
        <v>26</v>
      </c>
      <c r="G21">
        <v>17</v>
      </c>
      <c r="H21">
        <v>10</v>
      </c>
      <c r="I21">
        <v>0</v>
      </c>
      <c r="J21">
        <v>0</v>
      </c>
      <c r="K21">
        <v>0</v>
      </c>
      <c r="L21">
        <v>3</v>
      </c>
      <c r="M21" s="2">
        <f t="shared" ref="M21:M27" si="9">SUM(I21:L21)</f>
        <v>3</v>
      </c>
      <c r="N21" s="2">
        <f t="shared" ref="N21:N27" si="10">SUM(D21:L21)</f>
        <v>217</v>
      </c>
    </row>
    <row r="22" spans="1:14" x14ac:dyDescent="0.25">
      <c r="A22" s="7" t="s">
        <v>22</v>
      </c>
      <c r="B22" s="14">
        <v>11</v>
      </c>
      <c r="D22">
        <v>58</v>
      </c>
      <c r="E22">
        <v>50</v>
      </c>
      <c r="F22">
        <v>16</v>
      </c>
      <c r="G22">
        <v>16</v>
      </c>
      <c r="H22">
        <v>15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155</v>
      </c>
    </row>
    <row r="23" spans="1:14" x14ac:dyDescent="0.25">
      <c r="A23" s="4" t="s">
        <v>18</v>
      </c>
      <c r="B23" s="14"/>
      <c r="D23">
        <v>63</v>
      </c>
      <c r="E23">
        <v>42</v>
      </c>
      <c r="F23">
        <v>26</v>
      </c>
      <c r="G23">
        <v>23</v>
      </c>
      <c r="H23">
        <v>7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161</v>
      </c>
    </row>
    <row r="24" spans="1:14" x14ac:dyDescent="0.25">
      <c r="A24" s="4" t="s">
        <v>36</v>
      </c>
      <c r="B24" s="14">
        <v>5</v>
      </c>
      <c r="D24">
        <v>46</v>
      </c>
      <c r="E24">
        <v>44</v>
      </c>
      <c r="F24">
        <v>17</v>
      </c>
      <c r="G24">
        <v>15</v>
      </c>
      <c r="H24">
        <v>6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128</v>
      </c>
    </row>
    <row r="25" spans="1:14" x14ac:dyDescent="0.25">
      <c r="A25" s="18" t="s">
        <v>34</v>
      </c>
      <c r="B25" s="14">
        <v>6</v>
      </c>
      <c r="D25">
        <v>105</v>
      </c>
      <c r="E25">
        <v>47</v>
      </c>
      <c r="F25">
        <v>15</v>
      </c>
      <c r="G25">
        <v>18</v>
      </c>
      <c r="H25">
        <v>5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190</v>
      </c>
    </row>
    <row r="26" spans="1:14" x14ac:dyDescent="0.25">
      <c r="A26" s="18" t="s">
        <v>17</v>
      </c>
      <c r="B26" s="14">
        <v>8</v>
      </c>
      <c r="D26">
        <v>1</v>
      </c>
      <c r="E26">
        <v>0</v>
      </c>
      <c r="F26">
        <v>0</v>
      </c>
      <c r="G26">
        <v>0</v>
      </c>
      <c r="H26">
        <v>2</v>
      </c>
      <c r="I26">
        <v>219</v>
      </c>
      <c r="J26">
        <v>92</v>
      </c>
      <c r="K26">
        <v>97</v>
      </c>
      <c r="L26">
        <v>50</v>
      </c>
      <c r="M26" s="2">
        <v>458</v>
      </c>
      <c r="N26" s="2">
        <f t="shared" si="10"/>
        <v>461</v>
      </c>
    </row>
    <row r="27" spans="1:14" x14ac:dyDescent="0.25">
      <c r="A27" s="18" t="s">
        <v>37</v>
      </c>
      <c r="B27" s="14">
        <v>9</v>
      </c>
      <c r="D27">
        <v>79</v>
      </c>
      <c r="E27">
        <v>56</v>
      </c>
      <c r="F27">
        <v>19</v>
      </c>
      <c r="G27">
        <v>18</v>
      </c>
      <c r="H27">
        <v>6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178</v>
      </c>
    </row>
    <row r="28" spans="1:14" x14ac:dyDescent="0.25">
      <c r="A28" s="5" t="s">
        <v>25</v>
      </c>
      <c r="B28" s="5"/>
      <c r="D28" s="9">
        <f t="shared" ref="D28:N28" si="11">SUM(D21:D27)</f>
        <v>467</v>
      </c>
      <c r="E28" s="9">
        <f t="shared" si="11"/>
        <v>285</v>
      </c>
      <c r="F28" s="9">
        <f t="shared" si="11"/>
        <v>119</v>
      </c>
      <c r="G28" s="9">
        <f t="shared" si="11"/>
        <v>107</v>
      </c>
      <c r="H28" s="9">
        <f t="shared" si="11"/>
        <v>51</v>
      </c>
      <c r="I28" s="9">
        <f t="shared" si="11"/>
        <v>219</v>
      </c>
      <c r="J28" s="9">
        <f t="shared" si="11"/>
        <v>92</v>
      </c>
      <c r="K28" s="9">
        <f t="shared" si="11"/>
        <v>97</v>
      </c>
      <c r="L28" s="9">
        <f t="shared" si="11"/>
        <v>53</v>
      </c>
      <c r="M28" s="9">
        <f t="shared" si="11"/>
        <v>461</v>
      </c>
      <c r="N28" s="9">
        <f t="shared" si="11"/>
        <v>1490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618</v>
      </c>
      <c r="E30" s="9">
        <f t="shared" si="12"/>
        <v>385</v>
      </c>
      <c r="F30" s="9">
        <f t="shared" si="12"/>
        <v>141</v>
      </c>
      <c r="G30" s="9">
        <f t="shared" si="12"/>
        <v>129</v>
      </c>
      <c r="H30" s="9">
        <f t="shared" si="12"/>
        <v>71</v>
      </c>
      <c r="I30" s="9">
        <f t="shared" si="12"/>
        <v>398</v>
      </c>
      <c r="J30" s="9">
        <f t="shared" si="12"/>
        <v>181</v>
      </c>
      <c r="K30" s="9">
        <f t="shared" si="12"/>
        <v>194</v>
      </c>
      <c r="L30" s="9">
        <f t="shared" si="12"/>
        <v>109</v>
      </c>
      <c r="M30" s="9">
        <f t="shared" si="12"/>
        <v>882</v>
      </c>
      <c r="N30" s="19">
        <f>SUM(D30:L30)</f>
        <v>2226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17.399999999999999</v>
      </c>
      <c r="E32" s="2">
        <f t="shared" si="13"/>
        <v>11</v>
      </c>
      <c r="F32" s="2">
        <f t="shared" si="13"/>
        <v>1.2</v>
      </c>
      <c r="G32" s="2">
        <f t="shared" si="13"/>
        <v>3.2</v>
      </c>
      <c r="H32" s="2">
        <f t="shared" si="13"/>
        <v>3.4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6.4</v>
      </c>
      <c r="M32" s="2">
        <f t="shared" si="13"/>
        <v>6.4</v>
      </c>
      <c r="N32" s="11">
        <f t="shared" si="13"/>
        <v>42.6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0.14077669902912621</v>
      </c>
      <c r="E33" s="13">
        <f t="shared" si="14"/>
        <v>0.14285714285714285</v>
      </c>
      <c r="F33" s="13">
        <f t="shared" si="14"/>
        <v>4.2553191489361701E-2</v>
      </c>
      <c r="G33" s="13">
        <f t="shared" si="14"/>
        <v>0.12403100775193798</v>
      </c>
      <c r="H33" s="13">
        <f t="shared" si="14"/>
        <v>0.23943661971830985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0.29357798165137616</v>
      </c>
      <c r="M33" s="13">
        <f t="shared" si="14"/>
        <v>3.6281179138321996E-2</v>
      </c>
      <c r="N33" s="13">
        <f t="shared" si="14"/>
        <v>9.5687331536388143E-2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2</v>
      </c>
      <c r="H34" s="2">
        <f t="shared" si="15"/>
        <v>2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3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32</v>
      </c>
      <c r="E36" s="2">
        <f t="shared" si="16"/>
        <v>22.5</v>
      </c>
      <c r="F36" s="2">
        <f t="shared" si="16"/>
        <v>8</v>
      </c>
      <c r="G36" s="2">
        <f t="shared" si="16"/>
        <v>3</v>
      </c>
      <c r="H36" s="2">
        <f t="shared" si="16"/>
        <v>1.5</v>
      </c>
      <c r="I36" s="2">
        <f t="shared" si="16"/>
        <v>89.5</v>
      </c>
      <c r="J36" s="2">
        <f t="shared" si="16"/>
        <v>44.5</v>
      </c>
      <c r="K36" s="2">
        <f t="shared" si="16"/>
        <v>48.5</v>
      </c>
      <c r="L36" s="2">
        <f t="shared" si="16"/>
        <v>12</v>
      </c>
      <c r="M36" s="2">
        <f t="shared" si="16"/>
        <v>194.5</v>
      </c>
      <c r="N36" s="11">
        <f t="shared" si="16"/>
        <v>261.5</v>
      </c>
    </row>
    <row r="37" spans="1:14" x14ac:dyDescent="0.25">
      <c r="A37" s="8" t="s">
        <v>28</v>
      </c>
      <c r="B37" s="8"/>
      <c r="D37" s="13">
        <f t="shared" ref="D37:N37" si="17">IF(D30&gt;0,D19/D30,0)</f>
        <v>0.10355987055016182</v>
      </c>
      <c r="E37" s="13">
        <f t="shared" si="17"/>
        <v>0.11688311688311688</v>
      </c>
      <c r="F37" s="13">
        <f t="shared" si="17"/>
        <v>0.11347517730496454</v>
      </c>
      <c r="G37" s="13">
        <f t="shared" si="17"/>
        <v>4.6511627906976744E-2</v>
      </c>
      <c r="H37" s="13">
        <f t="shared" si="17"/>
        <v>4.2253521126760563E-2</v>
      </c>
      <c r="I37" s="13">
        <f t="shared" si="17"/>
        <v>0.44974874371859297</v>
      </c>
      <c r="J37" s="13">
        <f t="shared" si="17"/>
        <v>0.49171270718232046</v>
      </c>
      <c r="K37" s="13">
        <f t="shared" si="17"/>
        <v>0.5</v>
      </c>
      <c r="L37" s="13">
        <f t="shared" si="17"/>
        <v>0.22018348623853212</v>
      </c>
      <c r="M37" s="13">
        <f t="shared" si="17"/>
        <v>0.44104308390022678</v>
      </c>
      <c r="N37" s="13">
        <f t="shared" si="17"/>
        <v>0.23495058400718777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3</v>
      </c>
      <c r="H38" s="2">
        <f t="shared" si="18"/>
        <v>3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66.714285714285708</v>
      </c>
      <c r="E40" s="2">
        <f t="shared" si="19"/>
        <v>40.714285714285715</v>
      </c>
      <c r="F40" s="2">
        <f t="shared" si="19"/>
        <v>17</v>
      </c>
      <c r="G40" s="2">
        <f t="shared" si="19"/>
        <v>15.285714285714286</v>
      </c>
      <c r="H40" s="2">
        <f t="shared" si="19"/>
        <v>7.2857142857142856</v>
      </c>
      <c r="I40" s="2">
        <f t="shared" si="19"/>
        <v>31.285714285714285</v>
      </c>
      <c r="J40" s="2">
        <f t="shared" si="19"/>
        <v>13.142857142857142</v>
      </c>
      <c r="K40" s="2">
        <f t="shared" si="19"/>
        <v>13.857142857142858</v>
      </c>
      <c r="L40" s="2">
        <f t="shared" si="19"/>
        <v>7.5714285714285712</v>
      </c>
      <c r="M40" s="2">
        <f t="shared" si="19"/>
        <v>65.857142857142861</v>
      </c>
      <c r="N40" s="11">
        <f t="shared" si="19"/>
        <v>212.85714285714286</v>
      </c>
    </row>
    <row r="41" spans="1:14" x14ac:dyDescent="0.25">
      <c r="A41" s="8" t="s">
        <v>28</v>
      </c>
      <c r="B41" s="8"/>
      <c r="D41" s="13">
        <f>IF(D30&gt;0,D28/D30,0)</f>
        <v>0.75566343042071193</v>
      </c>
      <c r="E41" s="13">
        <f t="shared" ref="E41:N41" si="20">IF(E30&gt;0,E28/E30,0)</f>
        <v>0.74025974025974028</v>
      </c>
      <c r="F41" s="13">
        <f t="shared" si="20"/>
        <v>0.84397163120567376</v>
      </c>
      <c r="G41" s="13">
        <f t="shared" si="20"/>
        <v>0.8294573643410853</v>
      </c>
      <c r="H41" s="13">
        <f t="shared" si="20"/>
        <v>0.71830985915492962</v>
      </c>
      <c r="I41" s="13">
        <f t="shared" si="20"/>
        <v>0.55025125628140703</v>
      </c>
      <c r="J41" s="13">
        <f t="shared" si="20"/>
        <v>0.50828729281767959</v>
      </c>
      <c r="K41" s="13">
        <f t="shared" si="20"/>
        <v>0.5</v>
      </c>
      <c r="L41" s="13">
        <f t="shared" si="20"/>
        <v>0.48623853211009177</v>
      </c>
      <c r="M41" s="13">
        <f t="shared" si="20"/>
        <v>0.5226757369614512</v>
      </c>
      <c r="N41" s="13">
        <f t="shared" si="20"/>
        <v>0.66936208445642409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2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47.53846153846154</v>
      </c>
      <c r="E44" s="11">
        <f t="shared" si="22"/>
        <v>29.615384615384617</v>
      </c>
      <c r="F44" s="11">
        <f t="shared" si="22"/>
        <v>10.846153846153847</v>
      </c>
      <c r="G44" s="11">
        <f t="shared" si="22"/>
        <v>9.9230769230769234</v>
      </c>
      <c r="H44" s="11">
        <f t="shared" si="22"/>
        <v>5.4615384615384617</v>
      </c>
      <c r="I44" s="11">
        <f t="shared" si="22"/>
        <v>30.615384615384617</v>
      </c>
      <c r="J44" s="11">
        <f t="shared" si="22"/>
        <v>13.923076923076923</v>
      </c>
      <c r="K44" s="11">
        <f t="shared" si="22"/>
        <v>14.923076923076923</v>
      </c>
      <c r="L44" s="11">
        <f t="shared" si="22"/>
        <v>8.384615384615385</v>
      </c>
      <c r="M44" s="11">
        <f t="shared" si="22"/>
        <v>67.84615384615384</v>
      </c>
      <c r="N44" s="11">
        <f t="shared" si="22"/>
        <v>171.23076923076923</v>
      </c>
    </row>
    <row r="49" spans="4:14" x14ac:dyDescent="0.25">
      <c r="D49" s="2" t="s">
        <v>33</v>
      </c>
    </row>
    <row r="50" spans="4:14" x14ac:dyDescent="0.25">
      <c r="D50">
        <f>D32</f>
        <v>17.399999999999999</v>
      </c>
      <c r="E50">
        <f t="shared" ref="E50:N50" si="23">E32</f>
        <v>11</v>
      </c>
      <c r="F50">
        <f t="shared" si="23"/>
        <v>1.2</v>
      </c>
      <c r="G50">
        <f t="shared" si="23"/>
        <v>3.2</v>
      </c>
      <c r="H50">
        <f t="shared" si="23"/>
        <v>3.4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6.4</v>
      </c>
      <c r="M50">
        <f t="shared" si="23"/>
        <v>6.4</v>
      </c>
      <c r="N50" s="10">
        <f t="shared" si="23"/>
        <v>42.6</v>
      </c>
    </row>
    <row r="51" spans="4:14" x14ac:dyDescent="0.25">
      <c r="D51">
        <f>D36</f>
        <v>32</v>
      </c>
      <c r="E51">
        <f t="shared" ref="E51:N51" si="24">E36</f>
        <v>22.5</v>
      </c>
      <c r="F51">
        <f t="shared" si="24"/>
        <v>8</v>
      </c>
      <c r="G51">
        <f t="shared" si="24"/>
        <v>3</v>
      </c>
      <c r="H51">
        <f t="shared" si="24"/>
        <v>1.5</v>
      </c>
      <c r="I51">
        <f t="shared" si="24"/>
        <v>89.5</v>
      </c>
      <c r="J51">
        <f t="shared" si="24"/>
        <v>44.5</v>
      </c>
      <c r="K51">
        <f t="shared" si="24"/>
        <v>48.5</v>
      </c>
      <c r="L51">
        <f t="shared" si="24"/>
        <v>12</v>
      </c>
      <c r="M51">
        <f t="shared" si="24"/>
        <v>194.5</v>
      </c>
      <c r="N51" s="10">
        <f t="shared" si="24"/>
        <v>261.5</v>
      </c>
    </row>
    <row r="52" spans="4:14" x14ac:dyDescent="0.25">
      <c r="D52">
        <f>D40</f>
        <v>66.714285714285708</v>
      </c>
      <c r="E52">
        <f t="shared" ref="E52:N52" si="25">E40</f>
        <v>40.714285714285715</v>
      </c>
      <c r="F52">
        <f t="shared" si="25"/>
        <v>17</v>
      </c>
      <c r="G52">
        <f t="shared" si="25"/>
        <v>15.285714285714286</v>
      </c>
      <c r="H52">
        <f t="shared" si="25"/>
        <v>7.2857142857142856</v>
      </c>
      <c r="I52">
        <f t="shared" si="25"/>
        <v>31.285714285714285</v>
      </c>
      <c r="J52">
        <f t="shared" si="25"/>
        <v>13.142857142857142</v>
      </c>
      <c r="K52">
        <f t="shared" si="25"/>
        <v>13.857142857142858</v>
      </c>
      <c r="L52">
        <f t="shared" si="25"/>
        <v>7.5714285714285712</v>
      </c>
      <c r="M52">
        <f t="shared" si="25"/>
        <v>65.857142857142861</v>
      </c>
      <c r="N52" s="10">
        <f t="shared" si="25"/>
        <v>212.85714285714286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7" workbookViewId="0">
      <selection activeCell="P19" sqref="P19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MAY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37</v>
      </c>
      <c r="E7">
        <v>4</v>
      </c>
      <c r="F7">
        <v>8</v>
      </c>
      <c r="G7">
        <v>1</v>
      </c>
      <c r="I7">
        <v>1</v>
      </c>
      <c r="J7">
        <v>1</v>
      </c>
      <c r="K7">
        <v>0</v>
      </c>
      <c r="L7">
        <v>1</v>
      </c>
      <c r="M7" s="2">
        <f>SUM(I7:L7)</f>
        <v>3</v>
      </c>
      <c r="N7" s="2">
        <f>SUM(D7:L7)</f>
        <v>53</v>
      </c>
    </row>
    <row r="8" spans="1:14" x14ac:dyDescent="0.25">
      <c r="A8" s="5" t="s">
        <v>16</v>
      </c>
      <c r="B8" s="5"/>
      <c r="D8" s="9">
        <f>D7</f>
        <v>37</v>
      </c>
      <c r="E8" s="9">
        <f t="shared" ref="E8:N8" si="0">E7</f>
        <v>4</v>
      </c>
      <c r="F8" s="9">
        <f t="shared" si="0"/>
        <v>8</v>
      </c>
      <c r="G8" s="9">
        <f t="shared" si="0"/>
        <v>1</v>
      </c>
      <c r="H8" s="9">
        <f t="shared" si="0"/>
        <v>0</v>
      </c>
      <c r="I8" s="9">
        <v>0</v>
      </c>
      <c r="J8" s="9">
        <f t="shared" si="0"/>
        <v>1</v>
      </c>
      <c r="K8" s="9">
        <f t="shared" si="0"/>
        <v>0</v>
      </c>
      <c r="L8" s="9">
        <f t="shared" si="0"/>
        <v>1</v>
      </c>
      <c r="M8" s="9">
        <f t="shared" si="0"/>
        <v>3</v>
      </c>
      <c r="N8" s="9">
        <f t="shared" si="0"/>
        <v>53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74</v>
      </c>
      <c r="E10">
        <v>41</v>
      </c>
      <c r="F10">
        <v>12</v>
      </c>
      <c r="G10">
        <v>21</v>
      </c>
      <c r="H10">
        <v>26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174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11</v>
      </c>
      <c r="M11" s="2">
        <f t="shared" ref="M11:M13" si="3">SUM(I11:L11)</f>
        <v>11</v>
      </c>
      <c r="N11" s="2">
        <f t="shared" ref="N11:N13" si="4">SUM(D11:L11)</f>
        <v>11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14</v>
      </c>
      <c r="M12" s="2">
        <f t="shared" si="3"/>
        <v>14</v>
      </c>
      <c r="N12" s="2">
        <f t="shared" si="4"/>
        <v>14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11</v>
      </c>
      <c r="M13" s="2">
        <f t="shared" si="3"/>
        <v>11</v>
      </c>
      <c r="N13" s="2">
        <f t="shared" si="4"/>
        <v>11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74</v>
      </c>
      <c r="E15" s="9">
        <f t="shared" si="5"/>
        <v>41</v>
      </c>
      <c r="F15" s="9">
        <f t="shared" si="5"/>
        <v>12</v>
      </c>
      <c r="G15" s="9">
        <f t="shared" si="5"/>
        <v>21</v>
      </c>
      <c r="H15" s="9">
        <f t="shared" si="5"/>
        <v>26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36</v>
      </c>
      <c r="M15" s="9">
        <f t="shared" si="5"/>
        <v>36</v>
      </c>
      <c r="N15" s="9">
        <f t="shared" si="5"/>
        <v>210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80</v>
      </c>
      <c r="E17">
        <v>45</v>
      </c>
      <c r="F17">
        <v>16</v>
      </c>
      <c r="G17">
        <v>11</v>
      </c>
      <c r="H17">
        <v>13</v>
      </c>
      <c r="I17">
        <v>0</v>
      </c>
      <c r="J17">
        <v>0</v>
      </c>
      <c r="K17">
        <v>0</v>
      </c>
      <c r="L17">
        <v>0</v>
      </c>
      <c r="M17" s="2">
        <f t="shared" ref="M17:M18" si="6">SUM(I17:L17)</f>
        <v>0</v>
      </c>
      <c r="N17" s="2">
        <f t="shared" ref="N17:N18" si="7">SUM(D17:L17)</f>
        <v>165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240</v>
      </c>
      <c r="J18">
        <v>107</v>
      </c>
      <c r="K18">
        <v>83</v>
      </c>
      <c r="L18">
        <v>25</v>
      </c>
      <c r="M18" s="2">
        <f t="shared" si="6"/>
        <v>455</v>
      </c>
      <c r="N18" s="2">
        <f t="shared" si="7"/>
        <v>455</v>
      </c>
    </row>
    <row r="19" spans="1:14" x14ac:dyDescent="0.25">
      <c r="A19" s="5" t="s">
        <v>21</v>
      </c>
      <c r="B19" s="6"/>
      <c r="D19" s="9">
        <f>SUM(D17:D18)</f>
        <v>80</v>
      </c>
      <c r="E19" s="9">
        <f>SUM(E17:E18)</f>
        <v>45</v>
      </c>
      <c r="F19" s="9">
        <f t="shared" ref="F19:N19" si="8">SUM(F17:F18)</f>
        <v>16</v>
      </c>
      <c r="G19" s="9">
        <f t="shared" si="8"/>
        <v>11</v>
      </c>
      <c r="H19" s="9">
        <f t="shared" si="8"/>
        <v>13</v>
      </c>
      <c r="I19" s="9">
        <f t="shared" si="8"/>
        <v>240</v>
      </c>
      <c r="J19" s="9">
        <f t="shared" si="8"/>
        <v>107</v>
      </c>
      <c r="K19" s="9">
        <f t="shared" si="8"/>
        <v>83</v>
      </c>
      <c r="L19" s="9">
        <f t="shared" si="8"/>
        <v>25</v>
      </c>
      <c r="M19" s="9">
        <f t="shared" si="8"/>
        <v>455</v>
      </c>
      <c r="N19" s="9">
        <f t="shared" si="8"/>
        <v>620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65</v>
      </c>
      <c r="E21">
        <v>69</v>
      </c>
      <c r="F21">
        <v>14</v>
      </c>
      <c r="G21">
        <v>15</v>
      </c>
      <c r="H21">
        <v>9</v>
      </c>
      <c r="I21">
        <v>0</v>
      </c>
      <c r="J21">
        <v>0</v>
      </c>
      <c r="K21">
        <v>0</v>
      </c>
      <c r="L21">
        <v>2</v>
      </c>
      <c r="M21" s="2">
        <f t="shared" ref="M21:M27" si="9">SUM(I21:L21)</f>
        <v>2</v>
      </c>
      <c r="N21" s="2">
        <f t="shared" ref="N21:N27" si="10">SUM(D21:L21)</f>
        <v>174</v>
      </c>
    </row>
    <row r="22" spans="1:14" x14ac:dyDescent="0.25">
      <c r="A22" s="7" t="s">
        <v>22</v>
      </c>
      <c r="B22" s="14">
        <v>11</v>
      </c>
      <c r="D22">
        <v>84</v>
      </c>
      <c r="E22">
        <v>36</v>
      </c>
      <c r="F22">
        <v>29</v>
      </c>
      <c r="G22">
        <v>7</v>
      </c>
      <c r="H22">
        <v>22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178</v>
      </c>
    </row>
    <row r="23" spans="1:14" x14ac:dyDescent="0.25">
      <c r="A23" s="4" t="s">
        <v>18</v>
      </c>
      <c r="B23" s="14"/>
      <c r="D23">
        <v>69</v>
      </c>
      <c r="E23">
        <v>68</v>
      </c>
      <c r="F23">
        <v>15</v>
      </c>
      <c r="G23">
        <v>22</v>
      </c>
      <c r="H23">
        <v>6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180</v>
      </c>
    </row>
    <row r="24" spans="1:14" x14ac:dyDescent="0.25">
      <c r="A24" s="4" t="s">
        <v>36</v>
      </c>
      <c r="B24" s="14">
        <v>5</v>
      </c>
      <c r="D24">
        <v>81</v>
      </c>
      <c r="E24">
        <v>58</v>
      </c>
      <c r="F24">
        <v>22</v>
      </c>
      <c r="G24">
        <v>30</v>
      </c>
      <c r="H24">
        <v>17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208</v>
      </c>
    </row>
    <row r="25" spans="1:14" x14ac:dyDescent="0.25">
      <c r="A25" s="18" t="s">
        <v>34</v>
      </c>
      <c r="B25" s="14">
        <v>6</v>
      </c>
      <c r="D25">
        <v>60</v>
      </c>
      <c r="E25">
        <v>37</v>
      </c>
      <c r="F25">
        <v>17</v>
      </c>
      <c r="G25">
        <v>11</v>
      </c>
      <c r="H25">
        <v>9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134</v>
      </c>
    </row>
    <row r="26" spans="1:14" x14ac:dyDescent="0.25">
      <c r="A26" s="18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1</v>
      </c>
      <c r="I26">
        <v>334</v>
      </c>
      <c r="J26">
        <v>98</v>
      </c>
      <c r="K26">
        <v>115</v>
      </c>
      <c r="L26">
        <v>42</v>
      </c>
      <c r="M26" s="2">
        <f t="shared" si="9"/>
        <v>589</v>
      </c>
      <c r="N26" s="2">
        <f t="shared" si="10"/>
        <v>590</v>
      </c>
    </row>
    <row r="27" spans="1:14" x14ac:dyDescent="0.25">
      <c r="A27" s="18" t="s">
        <v>37</v>
      </c>
      <c r="B27" s="14">
        <v>9</v>
      </c>
      <c r="D27">
        <v>69</v>
      </c>
      <c r="E27">
        <v>37</v>
      </c>
      <c r="F27">
        <v>20</v>
      </c>
      <c r="G27">
        <v>17</v>
      </c>
      <c r="H27">
        <v>13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156</v>
      </c>
    </row>
    <row r="28" spans="1:14" x14ac:dyDescent="0.25">
      <c r="A28" s="5" t="s">
        <v>25</v>
      </c>
      <c r="B28" s="5"/>
      <c r="D28" s="9">
        <f t="shared" ref="D28:N28" si="11">SUM(D21:D27)</f>
        <v>428</v>
      </c>
      <c r="E28" s="9">
        <f t="shared" si="11"/>
        <v>305</v>
      </c>
      <c r="F28" s="9">
        <f t="shared" si="11"/>
        <v>117</v>
      </c>
      <c r="G28" s="9">
        <f t="shared" si="11"/>
        <v>102</v>
      </c>
      <c r="H28" s="9">
        <f t="shared" si="11"/>
        <v>77</v>
      </c>
      <c r="I28" s="9">
        <f t="shared" si="11"/>
        <v>334</v>
      </c>
      <c r="J28" s="9">
        <f t="shared" si="11"/>
        <v>98</v>
      </c>
      <c r="K28" s="9">
        <f t="shared" si="11"/>
        <v>115</v>
      </c>
      <c r="L28" s="9">
        <f t="shared" si="11"/>
        <v>44</v>
      </c>
      <c r="M28" s="9">
        <f t="shared" si="11"/>
        <v>591</v>
      </c>
      <c r="N28" s="9">
        <f t="shared" si="11"/>
        <v>1620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582</v>
      </c>
      <c r="E30" s="9">
        <f t="shared" si="12"/>
        <v>391</v>
      </c>
      <c r="F30" s="9">
        <f t="shared" si="12"/>
        <v>145</v>
      </c>
      <c r="G30" s="9">
        <f t="shared" si="12"/>
        <v>134</v>
      </c>
      <c r="H30" s="9">
        <f t="shared" si="12"/>
        <v>116</v>
      </c>
      <c r="I30" s="9">
        <f t="shared" si="12"/>
        <v>574</v>
      </c>
      <c r="J30" s="9">
        <f t="shared" si="12"/>
        <v>205</v>
      </c>
      <c r="K30" s="9">
        <f t="shared" si="12"/>
        <v>198</v>
      </c>
      <c r="L30" s="9">
        <f t="shared" si="12"/>
        <v>105</v>
      </c>
      <c r="M30" s="9">
        <f t="shared" si="12"/>
        <v>1082</v>
      </c>
      <c r="N30" s="19">
        <f>SUM(D30:L30)</f>
        <v>2450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14.8</v>
      </c>
      <c r="E32" s="2">
        <f t="shared" si="13"/>
        <v>8.1999999999999993</v>
      </c>
      <c r="F32" s="2">
        <f t="shared" si="13"/>
        <v>2.4</v>
      </c>
      <c r="G32" s="2">
        <f t="shared" si="13"/>
        <v>4.2</v>
      </c>
      <c r="H32" s="2">
        <f t="shared" si="13"/>
        <v>5.2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7.2</v>
      </c>
      <c r="M32" s="2">
        <f t="shared" si="13"/>
        <v>7.2</v>
      </c>
      <c r="N32" s="11">
        <f t="shared" si="13"/>
        <v>42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0.12714776632302405</v>
      </c>
      <c r="E33" s="13">
        <f t="shared" si="14"/>
        <v>0.10485933503836317</v>
      </c>
      <c r="F33" s="13">
        <f t="shared" si="14"/>
        <v>8.2758620689655171E-2</v>
      </c>
      <c r="G33" s="13">
        <f t="shared" si="14"/>
        <v>0.15671641791044777</v>
      </c>
      <c r="H33" s="13">
        <f t="shared" si="14"/>
        <v>0.22413793103448276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0.34285714285714286</v>
      </c>
      <c r="M33" s="13">
        <f t="shared" si="14"/>
        <v>3.3271719038817003E-2</v>
      </c>
      <c r="N33" s="13">
        <f t="shared" si="14"/>
        <v>8.5714285714285715E-2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3</v>
      </c>
      <c r="H34" s="2">
        <f t="shared" si="15"/>
        <v>3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2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40</v>
      </c>
      <c r="E36" s="2">
        <f t="shared" si="16"/>
        <v>22.5</v>
      </c>
      <c r="F36" s="2">
        <f t="shared" si="16"/>
        <v>8</v>
      </c>
      <c r="G36" s="2">
        <f t="shared" si="16"/>
        <v>5.5</v>
      </c>
      <c r="H36" s="2">
        <f t="shared" si="16"/>
        <v>6.5</v>
      </c>
      <c r="I36" s="2">
        <f t="shared" si="16"/>
        <v>120</v>
      </c>
      <c r="J36" s="2">
        <f t="shared" si="16"/>
        <v>53.5</v>
      </c>
      <c r="K36" s="2">
        <f t="shared" si="16"/>
        <v>41.5</v>
      </c>
      <c r="L36" s="2">
        <f t="shared" si="16"/>
        <v>12.5</v>
      </c>
      <c r="M36" s="2">
        <f t="shared" si="16"/>
        <v>227.5</v>
      </c>
      <c r="N36" s="11">
        <f t="shared" si="16"/>
        <v>310</v>
      </c>
    </row>
    <row r="37" spans="1:14" x14ac:dyDescent="0.25">
      <c r="A37" s="8" t="s">
        <v>28</v>
      </c>
      <c r="B37" s="8"/>
      <c r="D37" s="13">
        <f t="shared" ref="D37:N37" si="17">IF(D30&gt;0,D19/D30,0)</f>
        <v>0.13745704467353953</v>
      </c>
      <c r="E37" s="13">
        <f t="shared" si="17"/>
        <v>0.11508951406649616</v>
      </c>
      <c r="F37" s="13">
        <f t="shared" si="17"/>
        <v>0.1103448275862069</v>
      </c>
      <c r="G37" s="13">
        <f t="shared" si="17"/>
        <v>8.2089552238805971E-2</v>
      </c>
      <c r="H37" s="13">
        <f t="shared" si="17"/>
        <v>0.11206896551724138</v>
      </c>
      <c r="I37" s="13">
        <f t="shared" si="17"/>
        <v>0.41811846689895471</v>
      </c>
      <c r="J37" s="13">
        <f t="shared" si="17"/>
        <v>0.52195121951219514</v>
      </c>
      <c r="K37" s="13">
        <f t="shared" si="17"/>
        <v>0.41919191919191917</v>
      </c>
      <c r="L37" s="13">
        <f t="shared" si="17"/>
        <v>0.23809523809523808</v>
      </c>
      <c r="M37" s="13">
        <f t="shared" si="17"/>
        <v>0.42051756007393715</v>
      </c>
      <c r="N37" s="13">
        <f t="shared" si="17"/>
        <v>0.2530612244897959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2</v>
      </c>
      <c r="H38" s="2">
        <f t="shared" si="18"/>
        <v>2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61.142857142857146</v>
      </c>
      <c r="E40" s="2">
        <f t="shared" si="19"/>
        <v>43.571428571428569</v>
      </c>
      <c r="F40" s="2">
        <f t="shared" si="19"/>
        <v>16.714285714285715</v>
      </c>
      <c r="G40" s="2">
        <f t="shared" si="19"/>
        <v>14.571428571428571</v>
      </c>
      <c r="H40" s="2">
        <f t="shared" si="19"/>
        <v>11</v>
      </c>
      <c r="I40" s="2">
        <f t="shared" si="19"/>
        <v>47.714285714285715</v>
      </c>
      <c r="J40" s="2">
        <f t="shared" si="19"/>
        <v>14</v>
      </c>
      <c r="K40" s="2">
        <f t="shared" si="19"/>
        <v>16.428571428571427</v>
      </c>
      <c r="L40" s="2">
        <f t="shared" si="19"/>
        <v>6.2857142857142856</v>
      </c>
      <c r="M40" s="2">
        <f t="shared" si="19"/>
        <v>84.428571428571431</v>
      </c>
      <c r="N40" s="11">
        <f t="shared" si="19"/>
        <v>231.42857142857142</v>
      </c>
    </row>
    <row r="41" spans="1:14" x14ac:dyDescent="0.25">
      <c r="A41" s="8" t="s">
        <v>28</v>
      </c>
      <c r="B41" s="8"/>
      <c r="D41" s="13">
        <f>IF(D30&gt;0,D28/D30,0)</f>
        <v>0.73539518900343648</v>
      </c>
      <c r="E41" s="13">
        <f t="shared" ref="E41:N41" si="20">IF(E30&gt;0,E28/E30,0)</f>
        <v>0.78005115089514065</v>
      </c>
      <c r="F41" s="13">
        <f t="shared" si="20"/>
        <v>0.80689655172413788</v>
      </c>
      <c r="G41" s="13">
        <f t="shared" si="20"/>
        <v>0.76119402985074625</v>
      </c>
      <c r="H41" s="13">
        <f t="shared" si="20"/>
        <v>0.66379310344827591</v>
      </c>
      <c r="I41" s="13">
        <f t="shared" si="20"/>
        <v>0.58188153310104529</v>
      </c>
      <c r="J41" s="13">
        <f t="shared" si="20"/>
        <v>0.47804878048780486</v>
      </c>
      <c r="K41" s="13">
        <f t="shared" si="20"/>
        <v>0.58080808080808077</v>
      </c>
      <c r="L41" s="13">
        <f t="shared" si="20"/>
        <v>0.41904761904761906</v>
      </c>
      <c r="M41" s="13">
        <f t="shared" si="20"/>
        <v>0.54621072088724587</v>
      </c>
      <c r="N41" s="13">
        <f t="shared" si="20"/>
        <v>0.66122448979591841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3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44.769230769230766</v>
      </c>
      <c r="E44" s="11">
        <f t="shared" si="22"/>
        <v>30.076923076923077</v>
      </c>
      <c r="F44" s="11">
        <f t="shared" si="22"/>
        <v>11.153846153846153</v>
      </c>
      <c r="G44" s="11">
        <f t="shared" si="22"/>
        <v>10.307692307692308</v>
      </c>
      <c r="H44" s="11">
        <f t="shared" si="22"/>
        <v>8.9230769230769234</v>
      </c>
      <c r="I44" s="11">
        <f t="shared" si="22"/>
        <v>44.153846153846153</v>
      </c>
      <c r="J44" s="11">
        <f t="shared" si="22"/>
        <v>15.76923076923077</v>
      </c>
      <c r="K44" s="11">
        <f t="shared" si="22"/>
        <v>15.23076923076923</v>
      </c>
      <c r="L44" s="11">
        <f t="shared" si="22"/>
        <v>8.0769230769230766</v>
      </c>
      <c r="M44" s="11">
        <f t="shared" si="22"/>
        <v>83.230769230769226</v>
      </c>
      <c r="N44" s="11">
        <f t="shared" si="22"/>
        <v>188.46153846153845</v>
      </c>
    </row>
    <row r="49" spans="4:14" x14ac:dyDescent="0.25">
      <c r="D49" s="2" t="s">
        <v>33</v>
      </c>
    </row>
    <row r="50" spans="4:14" x14ac:dyDescent="0.25">
      <c r="D50">
        <f>D32</f>
        <v>14.8</v>
      </c>
      <c r="E50">
        <f t="shared" ref="E50:N50" si="23">E32</f>
        <v>8.1999999999999993</v>
      </c>
      <c r="F50">
        <f t="shared" si="23"/>
        <v>2.4</v>
      </c>
      <c r="G50">
        <f t="shared" si="23"/>
        <v>4.2</v>
      </c>
      <c r="H50">
        <f t="shared" si="23"/>
        <v>5.2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7.2</v>
      </c>
      <c r="M50">
        <f t="shared" si="23"/>
        <v>7.2</v>
      </c>
      <c r="N50" s="10">
        <f t="shared" si="23"/>
        <v>42</v>
      </c>
    </row>
    <row r="51" spans="4:14" x14ac:dyDescent="0.25">
      <c r="D51">
        <f>D36</f>
        <v>40</v>
      </c>
      <c r="E51">
        <f t="shared" ref="E51:N51" si="24">E36</f>
        <v>22.5</v>
      </c>
      <c r="F51">
        <f t="shared" si="24"/>
        <v>8</v>
      </c>
      <c r="G51">
        <f t="shared" si="24"/>
        <v>5.5</v>
      </c>
      <c r="H51">
        <f t="shared" si="24"/>
        <v>6.5</v>
      </c>
      <c r="I51">
        <f t="shared" si="24"/>
        <v>120</v>
      </c>
      <c r="J51">
        <f t="shared" si="24"/>
        <v>53.5</v>
      </c>
      <c r="K51">
        <f t="shared" si="24"/>
        <v>41.5</v>
      </c>
      <c r="L51">
        <f t="shared" si="24"/>
        <v>12.5</v>
      </c>
      <c r="M51">
        <f t="shared" si="24"/>
        <v>227.5</v>
      </c>
      <c r="N51" s="10">
        <f t="shared" si="24"/>
        <v>310</v>
      </c>
    </row>
    <row r="52" spans="4:14" x14ac:dyDescent="0.25">
      <c r="D52">
        <f>D40</f>
        <v>61.142857142857146</v>
      </c>
      <c r="E52">
        <f t="shared" ref="E52:N52" si="25">E40</f>
        <v>43.571428571428569</v>
      </c>
      <c r="F52">
        <f t="shared" si="25"/>
        <v>16.714285714285715</v>
      </c>
      <c r="G52">
        <f t="shared" si="25"/>
        <v>14.571428571428571</v>
      </c>
      <c r="H52">
        <f t="shared" si="25"/>
        <v>11</v>
      </c>
      <c r="I52">
        <f t="shared" si="25"/>
        <v>47.714285714285715</v>
      </c>
      <c r="J52">
        <f t="shared" si="25"/>
        <v>14</v>
      </c>
      <c r="K52">
        <f t="shared" si="25"/>
        <v>16.428571428571427</v>
      </c>
      <c r="L52">
        <f t="shared" si="25"/>
        <v>6.2857142857142856</v>
      </c>
      <c r="M52">
        <f t="shared" si="25"/>
        <v>84.428571428571431</v>
      </c>
      <c r="N52" s="10">
        <f t="shared" si="25"/>
        <v>231.42857142857142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24:M26 M7:M10 M27 M11:M2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L22" sqref="L22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JUNE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37</v>
      </c>
      <c r="E7">
        <v>4</v>
      </c>
      <c r="F7">
        <v>8</v>
      </c>
      <c r="G7">
        <v>1</v>
      </c>
      <c r="H7">
        <v>1</v>
      </c>
      <c r="I7">
        <v>1</v>
      </c>
      <c r="J7">
        <v>0</v>
      </c>
      <c r="K7">
        <v>0</v>
      </c>
      <c r="L7">
        <v>1</v>
      </c>
      <c r="M7" s="2">
        <v>3</v>
      </c>
      <c r="N7" s="2">
        <f>SUM(D7:M7)</f>
        <v>56</v>
      </c>
    </row>
    <row r="8" spans="1:14" x14ac:dyDescent="0.25">
      <c r="A8" s="5" t="s">
        <v>16</v>
      </c>
      <c r="B8" s="5"/>
      <c r="D8" s="9">
        <f>D7</f>
        <v>37</v>
      </c>
      <c r="E8" s="9">
        <f t="shared" ref="E8:N8" si="0">E7</f>
        <v>4</v>
      </c>
      <c r="F8" s="9">
        <f t="shared" si="0"/>
        <v>8</v>
      </c>
      <c r="G8" s="9">
        <f t="shared" si="0"/>
        <v>1</v>
      </c>
      <c r="H8" s="9">
        <f t="shared" si="0"/>
        <v>1</v>
      </c>
      <c r="I8" s="9">
        <f t="shared" si="0"/>
        <v>1</v>
      </c>
      <c r="J8" s="9">
        <f t="shared" si="0"/>
        <v>0</v>
      </c>
      <c r="K8" s="9">
        <f t="shared" si="0"/>
        <v>0</v>
      </c>
      <c r="L8" s="9">
        <f t="shared" si="0"/>
        <v>1</v>
      </c>
      <c r="M8" s="9">
        <f t="shared" si="0"/>
        <v>3</v>
      </c>
      <c r="N8" s="9">
        <f t="shared" si="0"/>
        <v>56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74</v>
      </c>
      <c r="E10">
        <v>41</v>
      </c>
      <c r="F10">
        <v>12</v>
      </c>
      <c r="G10">
        <v>21</v>
      </c>
      <c r="H10">
        <v>26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174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11</v>
      </c>
      <c r="M11" s="2">
        <f t="shared" ref="M11:M13" si="3">SUM(I11:L11)</f>
        <v>11</v>
      </c>
      <c r="N11" s="2">
        <f t="shared" ref="N11:N13" si="4">SUM(D11:L11)</f>
        <v>11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14</v>
      </c>
      <c r="M12" s="2">
        <f t="shared" si="3"/>
        <v>14</v>
      </c>
      <c r="N12" s="2">
        <f t="shared" si="4"/>
        <v>14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11</v>
      </c>
      <c r="M13" s="2">
        <f t="shared" si="3"/>
        <v>11</v>
      </c>
      <c r="N13" s="2">
        <f t="shared" si="4"/>
        <v>11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74</v>
      </c>
      <c r="E15" s="9">
        <f t="shared" si="5"/>
        <v>41</v>
      </c>
      <c r="F15" s="9">
        <f t="shared" si="5"/>
        <v>12</v>
      </c>
      <c r="G15" s="9">
        <f t="shared" si="5"/>
        <v>21</v>
      </c>
      <c r="H15" s="9">
        <f t="shared" si="5"/>
        <v>26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36</v>
      </c>
      <c r="M15" s="9">
        <f t="shared" si="5"/>
        <v>36</v>
      </c>
      <c r="N15" s="9">
        <f t="shared" si="5"/>
        <v>210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80</v>
      </c>
      <c r="E17">
        <v>45</v>
      </c>
      <c r="F17">
        <v>16</v>
      </c>
      <c r="G17">
        <v>11</v>
      </c>
      <c r="H17">
        <v>13</v>
      </c>
      <c r="I17">
        <v>0</v>
      </c>
      <c r="J17">
        <v>0</v>
      </c>
      <c r="K17">
        <v>0</v>
      </c>
      <c r="L17">
        <v>0</v>
      </c>
      <c r="M17" s="2">
        <f t="shared" ref="M17" si="6">SUM(I17:L17)</f>
        <v>0</v>
      </c>
      <c r="N17" s="2">
        <f t="shared" ref="N17:N18" si="7">SUM(D17:L17)</f>
        <v>165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13</v>
      </c>
      <c r="I18">
        <v>240</v>
      </c>
      <c r="J18">
        <v>107</v>
      </c>
      <c r="K18">
        <v>83</v>
      </c>
      <c r="L18">
        <v>25</v>
      </c>
      <c r="M18" s="2">
        <v>455</v>
      </c>
      <c r="N18" s="2">
        <f t="shared" si="7"/>
        <v>468</v>
      </c>
    </row>
    <row r="19" spans="1:14" x14ac:dyDescent="0.25">
      <c r="A19" s="5" t="s">
        <v>21</v>
      </c>
      <c r="B19" s="6"/>
      <c r="D19" s="9">
        <f>SUM(D17:D18)</f>
        <v>80</v>
      </c>
      <c r="E19" s="9">
        <f>SUM(E17:E18)</f>
        <v>45</v>
      </c>
      <c r="F19" s="9">
        <f t="shared" ref="F19:N19" si="8">SUM(F17:F18)</f>
        <v>16</v>
      </c>
      <c r="G19" s="9">
        <f t="shared" si="8"/>
        <v>11</v>
      </c>
      <c r="H19" s="9">
        <f t="shared" si="8"/>
        <v>26</v>
      </c>
      <c r="I19" s="9">
        <f t="shared" si="8"/>
        <v>240</v>
      </c>
      <c r="J19" s="9">
        <f t="shared" si="8"/>
        <v>107</v>
      </c>
      <c r="K19" s="9">
        <f t="shared" si="8"/>
        <v>83</v>
      </c>
      <c r="L19" s="9">
        <f t="shared" si="8"/>
        <v>25</v>
      </c>
      <c r="M19" s="9">
        <f t="shared" si="8"/>
        <v>455</v>
      </c>
      <c r="N19" s="9">
        <f t="shared" si="8"/>
        <v>633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65</v>
      </c>
      <c r="E21">
        <v>69</v>
      </c>
      <c r="F21">
        <v>14</v>
      </c>
      <c r="G21">
        <v>15</v>
      </c>
      <c r="H21">
        <v>9</v>
      </c>
      <c r="I21">
        <v>0</v>
      </c>
      <c r="J21">
        <v>0</v>
      </c>
      <c r="K21">
        <v>0</v>
      </c>
      <c r="L21">
        <v>2</v>
      </c>
      <c r="M21" s="2">
        <f t="shared" ref="M21:M27" si="9">SUM(I21:L21)</f>
        <v>2</v>
      </c>
      <c r="N21" s="2">
        <f t="shared" ref="N21:N27" si="10">SUM(D21:L21)</f>
        <v>174</v>
      </c>
    </row>
    <row r="22" spans="1:14" x14ac:dyDescent="0.25">
      <c r="A22" s="7" t="s">
        <v>22</v>
      </c>
      <c r="B22" s="14">
        <v>11</v>
      </c>
      <c r="D22">
        <v>84</v>
      </c>
      <c r="E22">
        <v>36</v>
      </c>
      <c r="F22">
        <v>29</v>
      </c>
      <c r="G22">
        <v>7</v>
      </c>
      <c r="H22">
        <v>22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178</v>
      </c>
    </row>
    <row r="23" spans="1:14" x14ac:dyDescent="0.25">
      <c r="A23" s="4" t="s">
        <v>18</v>
      </c>
      <c r="B23" s="14"/>
      <c r="D23">
        <v>69</v>
      </c>
      <c r="E23">
        <v>68</v>
      </c>
      <c r="F23">
        <v>15</v>
      </c>
      <c r="G23">
        <v>22</v>
      </c>
      <c r="H23">
        <v>6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180</v>
      </c>
    </row>
    <row r="24" spans="1:14" x14ac:dyDescent="0.25">
      <c r="A24" s="4" t="s">
        <v>36</v>
      </c>
      <c r="B24" s="14">
        <v>5</v>
      </c>
      <c r="D24">
        <v>81</v>
      </c>
      <c r="E24">
        <v>58</v>
      </c>
      <c r="F24">
        <v>22</v>
      </c>
      <c r="G24">
        <v>30</v>
      </c>
      <c r="H24">
        <v>17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208</v>
      </c>
    </row>
    <row r="25" spans="1:14" x14ac:dyDescent="0.25">
      <c r="A25" s="18" t="s">
        <v>34</v>
      </c>
      <c r="B25" s="14">
        <v>6</v>
      </c>
      <c r="D25">
        <v>60</v>
      </c>
      <c r="E25">
        <v>37</v>
      </c>
      <c r="F25">
        <v>17</v>
      </c>
      <c r="G25">
        <v>11</v>
      </c>
      <c r="H25">
        <v>9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134</v>
      </c>
    </row>
    <row r="26" spans="1:14" x14ac:dyDescent="0.25">
      <c r="A26" s="18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1</v>
      </c>
      <c r="I26">
        <v>334</v>
      </c>
      <c r="J26">
        <v>98</v>
      </c>
      <c r="K26">
        <v>115</v>
      </c>
      <c r="L26">
        <v>42</v>
      </c>
      <c r="M26" s="2">
        <v>589</v>
      </c>
      <c r="N26" s="2">
        <f t="shared" si="10"/>
        <v>590</v>
      </c>
    </row>
    <row r="27" spans="1:14" x14ac:dyDescent="0.25">
      <c r="A27" s="18" t="s">
        <v>37</v>
      </c>
      <c r="B27" s="14">
        <v>9</v>
      </c>
      <c r="D27">
        <v>69</v>
      </c>
      <c r="E27">
        <v>37</v>
      </c>
      <c r="F27">
        <v>20</v>
      </c>
      <c r="G27">
        <v>17</v>
      </c>
      <c r="H27">
        <v>13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156</v>
      </c>
    </row>
    <row r="28" spans="1:14" x14ac:dyDescent="0.25">
      <c r="A28" s="5" t="s">
        <v>25</v>
      </c>
      <c r="B28" s="5"/>
      <c r="D28" s="9">
        <f t="shared" ref="D28:N28" si="11">SUM(D21:D27)</f>
        <v>428</v>
      </c>
      <c r="E28" s="9">
        <f t="shared" si="11"/>
        <v>305</v>
      </c>
      <c r="F28" s="9">
        <f t="shared" si="11"/>
        <v>117</v>
      </c>
      <c r="G28" s="9">
        <f t="shared" si="11"/>
        <v>102</v>
      </c>
      <c r="H28" s="9">
        <f t="shared" si="11"/>
        <v>77</v>
      </c>
      <c r="I28" s="9">
        <f t="shared" si="11"/>
        <v>334</v>
      </c>
      <c r="J28" s="9">
        <f t="shared" si="11"/>
        <v>98</v>
      </c>
      <c r="K28" s="9">
        <f t="shared" si="11"/>
        <v>115</v>
      </c>
      <c r="L28" s="9">
        <f t="shared" si="11"/>
        <v>44</v>
      </c>
      <c r="M28" s="9">
        <f t="shared" si="11"/>
        <v>591</v>
      </c>
      <c r="N28" s="9">
        <f t="shared" si="11"/>
        <v>1620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582</v>
      </c>
      <c r="E30" s="9">
        <f t="shared" si="12"/>
        <v>391</v>
      </c>
      <c r="F30" s="9">
        <f t="shared" si="12"/>
        <v>145</v>
      </c>
      <c r="G30" s="9">
        <f t="shared" si="12"/>
        <v>134</v>
      </c>
      <c r="H30" s="9">
        <f t="shared" si="12"/>
        <v>129</v>
      </c>
      <c r="I30" s="9">
        <f t="shared" si="12"/>
        <v>574</v>
      </c>
      <c r="J30" s="9">
        <f t="shared" si="12"/>
        <v>205</v>
      </c>
      <c r="K30" s="9">
        <f t="shared" si="12"/>
        <v>198</v>
      </c>
      <c r="L30" s="9">
        <f t="shared" si="12"/>
        <v>105</v>
      </c>
      <c r="M30" s="9">
        <f t="shared" si="12"/>
        <v>1082</v>
      </c>
      <c r="N30" s="19">
        <f>SUM(D30:L30)</f>
        <v>2463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14.8</v>
      </c>
      <c r="E32" s="2">
        <f t="shared" si="13"/>
        <v>8.1999999999999993</v>
      </c>
      <c r="F32" s="2">
        <f t="shared" si="13"/>
        <v>2.4</v>
      </c>
      <c r="G32" s="2">
        <f t="shared" si="13"/>
        <v>4.2</v>
      </c>
      <c r="H32" s="2">
        <f t="shared" si="13"/>
        <v>5.2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7.2</v>
      </c>
      <c r="M32" s="2">
        <f t="shared" si="13"/>
        <v>7.2</v>
      </c>
      <c r="N32" s="11">
        <f t="shared" si="13"/>
        <v>42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0.12714776632302405</v>
      </c>
      <c r="E33" s="13">
        <f t="shared" si="14"/>
        <v>0.10485933503836317</v>
      </c>
      <c r="F33" s="13">
        <f t="shared" si="14"/>
        <v>8.2758620689655171E-2</v>
      </c>
      <c r="G33" s="13">
        <f t="shared" si="14"/>
        <v>0.15671641791044777</v>
      </c>
      <c r="H33" s="13">
        <f t="shared" si="14"/>
        <v>0.20155038759689922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0.34285714285714286</v>
      </c>
      <c r="M33" s="13">
        <f t="shared" si="14"/>
        <v>3.3271719038817003E-2</v>
      </c>
      <c r="N33" s="13">
        <f t="shared" si="14"/>
        <v>8.5261875761266745E-2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3</v>
      </c>
      <c r="H34" s="2">
        <f t="shared" si="15"/>
        <v>3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2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40</v>
      </c>
      <c r="E36" s="2">
        <f t="shared" si="16"/>
        <v>22.5</v>
      </c>
      <c r="F36" s="2">
        <f t="shared" si="16"/>
        <v>8</v>
      </c>
      <c r="G36" s="2">
        <f t="shared" si="16"/>
        <v>5.5</v>
      </c>
      <c r="H36" s="2">
        <f t="shared" si="16"/>
        <v>13</v>
      </c>
      <c r="I36" s="2">
        <f t="shared" si="16"/>
        <v>120</v>
      </c>
      <c r="J36" s="2">
        <f t="shared" si="16"/>
        <v>53.5</v>
      </c>
      <c r="K36" s="2">
        <f t="shared" si="16"/>
        <v>41.5</v>
      </c>
      <c r="L36" s="2">
        <f t="shared" si="16"/>
        <v>12.5</v>
      </c>
      <c r="M36" s="2">
        <f t="shared" si="16"/>
        <v>227.5</v>
      </c>
      <c r="N36" s="11">
        <f t="shared" si="16"/>
        <v>316.5</v>
      </c>
    </row>
    <row r="37" spans="1:14" x14ac:dyDescent="0.25">
      <c r="A37" s="8" t="s">
        <v>28</v>
      </c>
      <c r="B37" s="8"/>
      <c r="D37" s="13">
        <f t="shared" ref="D37:N37" si="17">IF(D30&gt;0,D19/D30,0)</f>
        <v>0.13745704467353953</v>
      </c>
      <c r="E37" s="13">
        <f t="shared" si="17"/>
        <v>0.11508951406649616</v>
      </c>
      <c r="F37" s="13">
        <f t="shared" si="17"/>
        <v>0.1103448275862069</v>
      </c>
      <c r="G37" s="13">
        <f t="shared" si="17"/>
        <v>8.2089552238805971E-2</v>
      </c>
      <c r="H37" s="13">
        <f t="shared" si="17"/>
        <v>0.20155038759689922</v>
      </c>
      <c r="I37" s="13">
        <f t="shared" si="17"/>
        <v>0.41811846689895471</v>
      </c>
      <c r="J37" s="13">
        <f t="shared" si="17"/>
        <v>0.52195121951219514</v>
      </c>
      <c r="K37" s="13">
        <f t="shared" si="17"/>
        <v>0.41919191919191917</v>
      </c>
      <c r="L37" s="13">
        <f t="shared" si="17"/>
        <v>0.23809523809523808</v>
      </c>
      <c r="M37" s="13">
        <f t="shared" si="17"/>
        <v>0.42051756007393715</v>
      </c>
      <c r="N37" s="13">
        <f t="shared" si="17"/>
        <v>0.25700365408038978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2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61.142857142857146</v>
      </c>
      <c r="E40" s="2">
        <f t="shared" si="19"/>
        <v>43.571428571428569</v>
      </c>
      <c r="F40" s="2">
        <f t="shared" si="19"/>
        <v>16.714285714285715</v>
      </c>
      <c r="G40" s="2">
        <f t="shared" si="19"/>
        <v>14.571428571428571</v>
      </c>
      <c r="H40" s="2">
        <f t="shared" si="19"/>
        <v>11</v>
      </c>
      <c r="I40" s="2">
        <f t="shared" si="19"/>
        <v>47.714285714285715</v>
      </c>
      <c r="J40" s="2">
        <f t="shared" si="19"/>
        <v>14</v>
      </c>
      <c r="K40" s="2">
        <f t="shared" si="19"/>
        <v>16.428571428571427</v>
      </c>
      <c r="L40" s="2">
        <f t="shared" si="19"/>
        <v>6.2857142857142856</v>
      </c>
      <c r="M40" s="2">
        <f t="shared" si="19"/>
        <v>84.428571428571431</v>
      </c>
      <c r="N40" s="11">
        <f t="shared" si="19"/>
        <v>231.42857142857142</v>
      </c>
    </row>
    <row r="41" spans="1:14" x14ac:dyDescent="0.25">
      <c r="A41" s="8" t="s">
        <v>28</v>
      </c>
      <c r="B41" s="8"/>
      <c r="D41" s="13">
        <f>IF(D30&gt;0,D28/D30,0)</f>
        <v>0.73539518900343648</v>
      </c>
      <c r="E41" s="13">
        <f t="shared" ref="E41:N41" si="20">IF(E30&gt;0,E28/E30,0)</f>
        <v>0.78005115089514065</v>
      </c>
      <c r="F41" s="13">
        <f t="shared" si="20"/>
        <v>0.80689655172413788</v>
      </c>
      <c r="G41" s="13">
        <f t="shared" si="20"/>
        <v>0.76119402985074625</v>
      </c>
      <c r="H41" s="13">
        <f t="shared" si="20"/>
        <v>0.5968992248062015</v>
      </c>
      <c r="I41" s="13">
        <f t="shared" si="20"/>
        <v>0.58188153310104529</v>
      </c>
      <c r="J41" s="13">
        <f t="shared" si="20"/>
        <v>0.47804878048780486</v>
      </c>
      <c r="K41" s="13">
        <f t="shared" si="20"/>
        <v>0.58080808080808077</v>
      </c>
      <c r="L41" s="13">
        <f t="shared" si="20"/>
        <v>0.41904761904761906</v>
      </c>
      <c r="M41" s="13">
        <f t="shared" si="20"/>
        <v>0.54621072088724587</v>
      </c>
      <c r="N41" s="13">
        <f t="shared" si="20"/>
        <v>0.65773447015834352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2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3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44.769230769230766</v>
      </c>
      <c r="E44" s="11">
        <f t="shared" si="22"/>
        <v>30.076923076923077</v>
      </c>
      <c r="F44" s="11">
        <f t="shared" si="22"/>
        <v>11.153846153846153</v>
      </c>
      <c r="G44" s="11">
        <f t="shared" si="22"/>
        <v>10.307692307692308</v>
      </c>
      <c r="H44" s="11">
        <f t="shared" si="22"/>
        <v>9.9230769230769234</v>
      </c>
      <c r="I44" s="11">
        <f t="shared" si="22"/>
        <v>44.153846153846153</v>
      </c>
      <c r="J44" s="11">
        <f t="shared" si="22"/>
        <v>15.76923076923077</v>
      </c>
      <c r="K44" s="11">
        <f t="shared" si="22"/>
        <v>15.23076923076923</v>
      </c>
      <c r="L44" s="11">
        <f t="shared" si="22"/>
        <v>8.0769230769230766</v>
      </c>
      <c r="M44" s="11">
        <f t="shared" si="22"/>
        <v>83.230769230769226</v>
      </c>
      <c r="N44" s="11">
        <f t="shared" si="22"/>
        <v>189.46153846153845</v>
      </c>
    </row>
    <row r="49" spans="4:14" x14ac:dyDescent="0.25">
      <c r="D49" s="2" t="s">
        <v>33</v>
      </c>
    </row>
    <row r="50" spans="4:14" x14ac:dyDescent="0.25">
      <c r="D50">
        <f>D32</f>
        <v>14.8</v>
      </c>
      <c r="E50">
        <f t="shared" ref="E50:N50" si="23">E32</f>
        <v>8.1999999999999993</v>
      </c>
      <c r="F50">
        <f t="shared" si="23"/>
        <v>2.4</v>
      </c>
      <c r="G50">
        <f t="shared" si="23"/>
        <v>4.2</v>
      </c>
      <c r="H50">
        <f t="shared" si="23"/>
        <v>5.2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7.2</v>
      </c>
      <c r="M50">
        <f t="shared" si="23"/>
        <v>7.2</v>
      </c>
      <c r="N50" s="10">
        <f t="shared" si="23"/>
        <v>42</v>
      </c>
    </row>
    <row r="51" spans="4:14" x14ac:dyDescent="0.25">
      <c r="D51">
        <f>D36</f>
        <v>40</v>
      </c>
      <c r="E51">
        <f t="shared" ref="E51:N51" si="24">E36</f>
        <v>22.5</v>
      </c>
      <c r="F51">
        <f t="shared" si="24"/>
        <v>8</v>
      </c>
      <c r="G51">
        <f t="shared" si="24"/>
        <v>5.5</v>
      </c>
      <c r="H51">
        <f t="shared" si="24"/>
        <v>13</v>
      </c>
      <c r="I51">
        <f t="shared" si="24"/>
        <v>120</v>
      </c>
      <c r="J51">
        <f t="shared" si="24"/>
        <v>53.5</v>
      </c>
      <c r="K51">
        <f t="shared" si="24"/>
        <v>41.5</v>
      </c>
      <c r="L51">
        <f t="shared" si="24"/>
        <v>12.5</v>
      </c>
      <c r="M51">
        <f t="shared" si="24"/>
        <v>227.5</v>
      </c>
      <c r="N51" s="10">
        <f t="shared" si="24"/>
        <v>316.5</v>
      </c>
    </row>
    <row r="52" spans="4:14" x14ac:dyDescent="0.25">
      <c r="D52">
        <f>D40</f>
        <v>61.142857142857146</v>
      </c>
      <c r="E52">
        <f t="shared" ref="E52:N52" si="25">E40</f>
        <v>43.571428571428569</v>
      </c>
      <c r="F52">
        <f t="shared" si="25"/>
        <v>16.714285714285715</v>
      </c>
      <c r="G52">
        <f t="shared" si="25"/>
        <v>14.571428571428571</v>
      </c>
      <c r="H52">
        <f t="shared" si="25"/>
        <v>11</v>
      </c>
      <c r="I52">
        <f t="shared" si="25"/>
        <v>47.714285714285715</v>
      </c>
      <c r="J52">
        <f t="shared" si="25"/>
        <v>14</v>
      </c>
      <c r="K52">
        <f t="shared" si="25"/>
        <v>16.428571428571427</v>
      </c>
      <c r="L52">
        <f t="shared" si="25"/>
        <v>6.2857142857142856</v>
      </c>
      <c r="M52">
        <f t="shared" si="25"/>
        <v>84.428571428571431</v>
      </c>
      <c r="N52" s="10">
        <f t="shared" si="25"/>
        <v>231.42857142857142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24:M25 M8:M10 M27 M11:M17 M19:M2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O12" sqref="O12:O13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JULY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22</v>
      </c>
      <c r="E7">
        <v>3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 s="2">
        <f>SUM(I7:L7)</f>
        <v>0</v>
      </c>
      <c r="N7" s="2">
        <f>SUM(D7:L7)</f>
        <v>25</v>
      </c>
    </row>
    <row r="8" spans="1:14" x14ac:dyDescent="0.25">
      <c r="A8" s="5" t="s">
        <v>16</v>
      </c>
      <c r="B8" s="5"/>
      <c r="D8" s="9">
        <f>D7</f>
        <v>22</v>
      </c>
      <c r="E8" s="9">
        <f t="shared" ref="E8:N8" si="0">E7</f>
        <v>3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v>0</v>
      </c>
      <c r="J8" s="9"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25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91</v>
      </c>
      <c r="E10">
        <v>101</v>
      </c>
      <c r="F10">
        <v>38</v>
      </c>
      <c r="G10">
        <v>74</v>
      </c>
      <c r="H10">
        <v>11</v>
      </c>
      <c r="I10">
        <v>0</v>
      </c>
      <c r="J10">
        <v>0</v>
      </c>
      <c r="K10">
        <v>0</v>
      </c>
      <c r="L10">
        <v>0</v>
      </c>
      <c r="M10" s="2">
        <f t="shared" ref="M10" si="1">SUM(I10:L10)</f>
        <v>0</v>
      </c>
      <c r="N10" s="2">
        <f t="shared" ref="N10" si="2">SUM(D10:L10)</f>
        <v>315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9</v>
      </c>
      <c r="M11" s="2">
        <f t="shared" ref="M11:M14" si="3">SUM(I11:L11)</f>
        <v>9</v>
      </c>
      <c r="N11" s="2">
        <f t="shared" ref="N11:N14" si="4">SUM(D11:L11)</f>
        <v>9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6</v>
      </c>
      <c r="M12" s="2">
        <f t="shared" si="3"/>
        <v>6</v>
      </c>
      <c r="N12" s="2">
        <f t="shared" si="4"/>
        <v>6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10</v>
      </c>
      <c r="M13" s="2">
        <f t="shared" si="3"/>
        <v>10</v>
      </c>
      <c r="N13" s="2">
        <f t="shared" si="4"/>
        <v>10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2</v>
      </c>
      <c r="M14" s="2">
        <f t="shared" si="3"/>
        <v>2</v>
      </c>
      <c r="N14" s="2">
        <f t="shared" si="4"/>
        <v>2</v>
      </c>
    </row>
    <row r="15" spans="1:14" x14ac:dyDescent="0.25">
      <c r="A15" s="5" t="s">
        <v>19</v>
      </c>
      <c r="B15" s="6"/>
      <c r="D15" s="9">
        <f t="shared" ref="D15:K15" si="5">SUM(D10:D10)</f>
        <v>91</v>
      </c>
      <c r="E15" s="9">
        <f t="shared" si="5"/>
        <v>101</v>
      </c>
      <c r="F15" s="9">
        <f t="shared" si="5"/>
        <v>38</v>
      </c>
      <c r="G15" s="9">
        <f t="shared" si="5"/>
        <v>74</v>
      </c>
      <c r="H15" s="9">
        <f t="shared" si="5"/>
        <v>11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v>27</v>
      </c>
      <c r="M15" s="9">
        <f>SUM(M10:M10)</f>
        <v>0</v>
      </c>
      <c r="N15" s="9">
        <f>SUM(N10:N14)</f>
        <v>342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75</v>
      </c>
      <c r="E17">
        <v>56</v>
      </c>
      <c r="F17">
        <v>15</v>
      </c>
      <c r="G17">
        <v>9</v>
      </c>
      <c r="H17">
        <v>3</v>
      </c>
      <c r="I17">
        <v>0</v>
      </c>
      <c r="J17">
        <v>0</v>
      </c>
      <c r="K17">
        <v>0</v>
      </c>
      <c r="L17">
        <v>0</v>
      </c>
      <c r="M17" s="2">
        <f t="shared" ref="M17:M18" si="6">SUM(I17:L17)</f>
        <v>0</v>
      </c>
      <c r="N17" s="2">
        <f t="shared" ref="N17:N18" si="7">SUM(D17:L17)</f>
        <v>158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207</v>
      </c>
      <c r="J18">
        <v>104</v>
      </c>
      <c r="K18">
        <v>100</v>
      </c>
      <c r="L18">
        <v>14</v>
      </c>
      <c r="M18" s="2">
        <f t="shared" si="6"/>
        <v>425</v>
      </c>
      <c r="N18" s="2">
        <f t="shared" si="7"/>
        <v>425</v>
      </c>
    </row>
    <row r="19" spans="1:14" x14ac:dyDescent="0.25">
      <c r="A19" s="5" t="s">
        <v>21</v>
      </c>
      <c r="B19" s="6"/>
      <c r="D19" s="9">
        <f>SUM(D17:D18)</f>
        <v>75</v>
      </c>
      <c r="E19" s="9">
        <f>SUM(E17:E18)</f>
        <v>56</v>
      </c>
      <c r="F19" s="9">
        <f t="shared" ref="F19:N19" si="8">SUM(F17:F18)</f>
        <v>15</v>
      </c>
      <c r="G19" s="9">
        <f t="shared" si="8"/>
        <v>9</v>
      </c>
      <c r="H19" s="9">
        <f t="shared" si="8"/>
        <v>3</v>
      </c>
      <c r="I19" s="9">
        <f t="shared" si="8"/>
        <v>207</v>
      </c>
      <c r="J19" s="9">
        <f t="shared" si="8"/>
        <v>104</v>
      </c>
      <c r="K19" s="9">
        <f t="shared" si="8"/>
        <v>100</v>
      </c>
      <c r="L19" s="9">
        <f t="shared" si="8"/>
        <v>14</v>
      </c>
      <c r="M19" s="9">
        <f t="shared" si="8"/>
        <v>425</v>
      </c>
      <c r="N19" s="9">
        <f t="shared" si="8"/>
        <v>583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82</v>
      </c>
      <c r="E21">
        <v>47</v>
      </c>
      <c r="F21">
        <v>22</v>
      </c>
      <c r="G21">
        <v>15</v>
      </c>
      <c r="H21">
        <v>1</v>
      </c>
      <c r="I21">
        <v>0</v>
      </c>
      <c r="J21">
        <v>0</v>
      </c>
      <c r="K21">
        <v>0</v>
      </c>
      <c r="L21">
        <v>0</v>
      </c>
      <c r="M21" s="2">
        <f t="shared" ref="M21:M27" si="9">SUM(I21:L21)</f>
        <v>0</v>
      </c>
      <c r="N21" s="2">
        <f t="shared" ref="N21:N27" si="10">SUM(D21:L21)</f>
        <v>167</v>
      </c>
    </row>
    <row r="22" spans="1:14" x14ac:dyDescent="0.25">
      <c r="A22" s="7" t="s">
        <v>22</v>
      </c>
      <c r="B22" s="14">
        <v>11</v>
      </c>
      <c r="D22">
        <v>96</v>
      </c>
      <c r="E22">
        <v>44</v>
      </c>
      <c r="F22">
        <v>12</v>
      </c>
      <c r="G22">
        <v>14</v>
      </c>
      <c r="H22">
        <v>2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168</v>
      </c>
    </row>
    <row r="23" spans="1:14" x14ac:dyDescent="0.25">
      <c r="A23" s="4" t="s">
        <v>18</v>
      </c>
      <c r="B23" s="14"/>
      <c r="D23">
        <v>79</v>
      </c>
      <c r="E23">
        <v>49</v>
      </c>
      <c r="F23">
        <v>23</v>
      </c>
      <c r="G23">
        <v>7</v>
      </c>
      <c r="H23">
        <v>1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159</v>
      </c>
    </row>
    <row r="24" spans="1:14" x14ac:dyDescent="0.25">
      <c r="A24" s="4" t="s">
        <v>36</v>
      </c>
      <c r="B24" s="14">
        <v>5</v>
      </c>
      <c r="D24">
        <v>75</v>
      </c>
      <c r="E24">
        <v>47</v>
      </c>
      <c r="F24">
        <v>20</v>
      </c>
      <c r="G24">
        <v>14</v>
      </c>
      <c r="H24">
        <v>6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162</v>
      </c>
    </row>
    <row r="25" spans="1:14" x14ac:dyDescent="0.25">
      <c r="A25" s="18" t="s">
        <v>34</v>
      </c>
      <c r="B25" s="14">
        <v>6</v>
      </c>
      <c r="D25">
        <v>50</v>
      </c>
      <c r="E25">
        <v>55</v>
      </c>
      <c r="F25">
        <v>20</v>
      </c>
      <c r="G25">
        <v>15</v>
      </c>
      <c r="H25">
        <v>2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142</v>
      </c>
    </row>
    <row r="26" spans="1:14" x14ac:dyDescent="0.25">
      <c r="A26" s="18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293</v>
      </c>
      <c r="J26">
        <v>116</v>
      </c>
      <c r="K26">
        <v>92</v>
      </c>
      <c r="L26">
        <v>36</v>
      </c>
      <c r="M26" s="2">
        <f t="shared" si="9"/>
        <v>537</v>
      </c>
      <c r="N26" s="2">
        <f t="shared" si="10"/>
        <v>537</v>
      </c>
    </row>
    <row r="27" spans="1:14" x14ac:dyDescent="0.25">
      <c r="A27" s="18" t="s">
        <v>37</v>
      </c>
      <c r="B27" s="14">
        <v>9</v>
      </c>
      <c r="D27">
        <v>67</v>
      </c>
      <c r="E27">
        <v>25</v>
      </c>
      <c r="F27">
        <v>20</v>
      </c>
      <c r="G27">
        <v>11</v>
      </c>
      <c r="H27">
        <v>5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128</v>
      </c>
    </row>
    <row r="28" spans="1:14" x14ac:dyDescent="0.25">
      <c r="A28" s="5" t="s">
        <v>25</v>
      </c>
      <c r="B28" s="5"/>
      <c r="D28" s="9">
        <f t="shared" ref="D28:N28" si="11">SUM(D21:D27)</f>
        <v>449</v>
      </c>
      <c r="E28" s="9">
        <f t="shared" si="11"/>
        <v>267</v>
      </c>
      <c r="F28" s="9">
        <f t="shared" si="11"/>
        <v>117</v>
      </c>
      <c r="G28" s="9">
        <f t="shared" si="11"/>
        <v>76</v>
      </c>
      <c r="H28" s="9">
        <f t="shared" si="11"/>
        <v>17</v>
      </c>
      <c r="I28" s="9">
        <f t="shared" si="11"/>
        <v>293</v>
      </c>
      <c r="J28" s="9">
        <f t="shared" si="11"/>
        <v>116</v>
      </c>
      <c r="K28" s="9">
        <f t="shared" si="11"/>
        <v>92</v>
      </c>
      <c r="L28" s="9">
        <f t="shared" si="11"/>
        <v>36</v>
      </c>
      <c r="M28" s="9">
        <f t="shared" si="11"/>
        <v>537</v>
      </c>
      <c r="N28" s="9">
        <f t="shared" si="11"/>
        <v>1463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615</v>
      </c>
      <c r="E30" s="9">
        <f t="shared" si="12"/>
        <v>424</v>
      </c>
      <c r="F30" s="9">
        <f t="shared" si="12"/>
        <v>170</v>
      </c>
      <c r="G30" s="9">
        <f t="shared" si="12"/>
        <v>159</v>
      </c>
      <c r="H30" s="9">
        <f t="shared" si="12"/>
        <v>31</v>
      </c>
      <c r="I30" s="9">
        <f t="shared" si="12"/>
        <v>500</v>
      </c>
      <c r="J30" s="9">
        <f t="shared" si="12"/>
        <v>220</v>
      </c>
      <c r="K30" s="9">
        <f t="shared" si="12"/>
        <v>192</v>
      </c>
      <c r="L30" s="9">
        <f t="shared" si="12"/>
        <v>77</v>
      </c>
      <c r="M30" s="9">
        <f t="shared" si="12"/>
        <v>962</v>
      </c>
      <c r="N30" s="19">
        <f>SUM(D30:L30)</f>
        <v>2388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IF(D15&gt;0,AVERAGE(D10:D10),0)</f>
        <v>91</v>
      </c>
      <c r="E32" s="2">
        <f t="shared" si="13"/>
        <v>101</v>
      </c>
      <c r="F32" s="2">
        <f t="shared" si="13"/>
        <v>38</v>
      </c>
      <c r="G32" s="2">
        <f t="shared" si="13"/>
        <v>74</v>
      </c>
      <c r="H32" s="2">
        <f t="shared" si="13"/>
        <v>11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315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0.14796747967479676</v>
      </c>
      <c r="E33" s="13">
        <f t="shared" si="14"/>
        <v>0.23820754716981132</v>
      </c>
      <c r="F33" s="13">
        <f t="shared" si="14"/>
        <v>0.22352941176470589</v>
      </c>
      <c r="G33" s="13">
        <f t="shared" si="14"/>
        <v>0.46540880503144655</v>
      </c>
      <c r="H33" s="13">
        <f t="shared" si="14"/>
        <v>0.35483870967741937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0.35064935064935066</v>
      </c>
      <c r="M33" s="13">
        <f t="shared" si="14"/>
        <v>0</v>
      </c>
      <c r="N33" s="13">
        <f t="shared" si="14"/>
        <v>0.14321608040201006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3</v>
      </c>
      <c r="M34" s="2">
        <f t="shared" si="15"/>
        <v>3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37.5</v>
      </c>
      <c r="E36" s="2">
        <f t="shared" si="16"/>
        <v>28</v>
      </c>
      <c r="F36" s="2">
        <f t="shared" si="16"/>
        <v>7.5</v>
      </c>
      <c r="G36" s="2">
        <f t="shared" si="16"/>
        <v>4.5</v>
      </c>
      <c r="H36" s="2">
        <f t="shared" si="16"/>
        <v>1.5</v>
      </c>
      <c r="I36" s="2">
        <f t="shared" si="16"/>
        <v>103.5</v>
      </c>
      <c r="J36" s="2">
        <f t="shared" si="16"/>
        <v>52</v>
      </c>
      <c r="K36" s="2">
        <f t="shared" si="16"/>
        <v>50</v>
      </c>
      <c r="L36" s="2">
        <f t="shared" si="16"/>
        <v>7</v>
      </c>
      <c r="M36" s="2">
        <f t="shared" si="16"/>
        <v>212.5</v>
      </c>
      <c r="N36" s="11">
        <f t="shared" si="16"/>
        <v>291.5</v>
      </c>
    </row>
    <row r="37" spans="1:14" x14ac:dyDescent="0.25">
      <c r="A37" s="8" t="s">
        <v>28</v>
      </c>
      <c r="B37" s="8"/>
      <c r="D37" s="13">
        <f t="shared" ref="D37:N37" si="17">IF(D30&gt;0,D19/D30,0)</f>
        <v>0.12195121951219512</v>
      </c>
      <c r="E37" s="13">
        <f t="shared" si="17"/>
        <v>0.13207547169811321</v>
      </c>
      <c r="F37" s="13">
        <f t="shared" si="17"/>
        <v>8.8235294117647065E-2</v>
      </c>
      <c r="G37" s="13">
        <f t="shared" si="17"/>
        <v>5.6603773584905662E-2</v>
      </c>
      <c r="H37" s="13">
        <f t="shared" si="17"/>
        <v>9.6774193548387094E-2</v>
      </c>
      <c r="I37" s="13">
        <f t="shared" si="17"/>
        <v>0.41399999999999998</v>
      </c>
      <c r="J37" s="13">
        <f t="shared" si="17"/>
        <v>0.47272727272727272</v>
      </c>
      <c r="K37" s="13">
        <f t="shared" si="17"/>
        <v>0.52083333333333337</v>
      </c>
      <c r="L37" s="13">
        <f t="shared" si="17"/>
        <v>0.18181818181818182</v>
      </c>
      <c r="M37" s="13">
        <f t="shared" si="17"/>
        <v>0.44178794178794178</v>
      </c>
      <c r="N37" s="13">
        <f t="shared" si="17"/>
        <v>0.24413735343383586</v>
      </c>
    </row>
    <row r="38" spans="1:14" x14ac:dyDescent="0.25">
      <c r="A38" s="5" t="s">
        <v>29</v>
      </c>
      <c r="B38" s="5"/>
      <c r="D38" s="2">
        <f>RANK(D36,D$50:D$52)</f>
        <v>3</v>
      </c>
      <c r="E38" s="2">
        <f t="shared" ref="E38:N38" si="18">RANK(E36,E$50:E$52)</f>
        <v>3</v>
      </c>
      <c r="F38" s="2">
        <f t="shared" si="18"/>
        <v>3</v>
      </c>
      <c r="G38" s="2">
        <f t="shared" si="18"/>
        <v>3</v>
      </c>
      <c r="H38" s="2">
        <f t="shared" si="18"/>
        <v>3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64.142857142857139</v>
      </c>
      <c r="E40" s="2">
        <f t="shared" si="19"/>
        <v>38.142857142857146</v>
      </c>
      <c r="F40" s="2">
        <f t="shared" si="19"/>
        <v>16.714285714285715</v>
      </c>
      <c r="G40" s="2">
        <f t="shared" si="19"/>
        <v>10.857142857142858</v>
      </c>
      <c r="H40" s="2">
        <f t="shared" si="19"/>
        <v>2.4285714285714284</v>
      </c>
      <c r="I40" s="2">
        <f t="shared" si="19"/>
        <v>41.857142857142854</v>
      </c>
      <c r="J40" s="2">
        <f t="shared" si="19"/>
        <v>16.571428571428573</v>
      </c>
      <c r="K40" s="2">
        <f t="shared" si="19"/>
        <v>13.142857142857142</v>
      </c>
      <c r="L40" s="2">
        <f t="shared" si="19"/>
        <v>5.1428571428571432</v>
      </c>
      <c r="M40" s="2">
        <f t="shared" si="19"/>
        <v>76.714285714285708</v>
      </c>
      <c r="N40" s="11">
        <f t="shared" si="19"/>
        <v>209</v>
      </c>
    </row>
    <row r="41" spans="1:14" x14ac:dyDescent="0.25">
      <c r="A41" s="8" t="s">
        <v>28</v>
      </c>
      <c r="B41" s="8"/>
      <c r="D41" s="13">
        <f>IF(D30&gt;0,D28/D30,0)</f>
        <v>0.73008130081300815</v>
      </c>
      <c r="E41" s="13">
        <f t="shared" ref="E41:N41" si="20">IF(E30&gt;0,E28/E30,0)</f>
        <v>0.62971698113207553</v>
      </c>
      <c r="F41" s="13">
        <f t="shared" si="20"/>
        <v>0.68823529411764706</v>
      </c>
      <c r="G41" s="13">
        <f t="shared" si="20"/>
        <v>0.4779874213836478</v>
      </c>
      <c r="H41" s="13">
        <f t="shared" si="20"/>
        <v>0.54838709677419351</v>
      </c>
      <c r="I41" s="13">
        <f t="shared" si="20"/>
        <v>0.58599999999999997</v>
      </c>
      <c r="J41" s="13">
        <f t="shared" si="20"/>
        <v>0.52727272727272723</v>
      </c>
      <c r="K41" s="13">
        <f t="shared" si="20"/>
        <v>0.47916666666666669</v>
      </c>
      <c r="L41" s="13">
        <f t="shared" si="20"/>
        <v>0.46753246753246752</v>
      </c>
      <c r="M41" s="13">
        <f t="shared" si="20"/>
        <v>0.55821205821205822</v>
      </c>
      <c r="N41" s="13">
        <f t="shared" si="20"/>
        <v>0.61264656616415414</v>
      </c>
    </row>
    <row r="42" spans="1:14" x14ac:dyDescent="0.25">
      <c r="A42" s="5" t="s">
        <v>29</v>
      </c>
      <c r="B42" s="5"/>
      <c r="D42" s="2">
        <f>RANK(D40,D$50:D$52)</f>
        <v>2</v>
      </c>
      <c r="E42" s="2">
        <f t="shared" ref="E42:N42" si="21">RANK(E40,E$50:E$52)</f>
        <v>2</v>
      </c>
      <c r="F42" s="2">
        <f t="shared" si="21"/>
        <v>2</v>
      </c>
      <c r="G42" s="2">
        <f t="shared" si="21"/>
        <v>2</v>
      </c>
      <c r="H42" s="2">
        <f t="shared" si="21"/>
        <v>2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2</v>
      </c>
      <c r="M42" s="2">
        <f t="shared" si="21"/>
        <v>2</v>
      </c>
      <c r="N42" s="2">
        <f t="shared" si="21"/>
        <v>3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47.307692307692307</v>
      </c>
      <c r="E44" s="11">
        <f t="shared" si="22"/>
        <v>32.615384615384613</v>
      </c>
      <c r="F44" s="11">
        <f t="shared" si="22"/>
        <v>13.076923076923077</v>
      </c>
      <c r="G44" s="11">
        <f t="shared" si="22"/>
        <v>12.23076923076923</v>
      </c>
      <c r="H44" s="11">
        <f t="shared" si="22"/>
        <v>2.3846153846153846</v>
      </c>
      <c r="I44" s="11">
        <f t="shared" si="22"/>
        <v>38.46153846153846</v>
      </c>
      <c r="J44" s="11">
        <f t="shared" si="22"/>
        <v>16.923076923076923</v>
      </c>
      <c r="K44" s="11">
        <f t="shared" si="22"/>
        <v>14.76923076923077</v>
      </c>
      <c r="L44" s="11">
        <f t="shared" si="22"/>
        <v>5.9230769230769234</v>
      </c>
      <c r="M44" s="11">
        <f t="shared" si="22"/>
        <v>74</v>
      </c>
      <c r="N44" s="11">
        <f t="shared" si="22"/>
        <v>183.69230769230768</v>
      </c>
    </row>
    <row r="49" spans="4:14" x14ac:dyDescent="0.25">
      <c r="D49" s="2" t="s">
        <v>33</v>
      </c>
    </row>
    <row r="50" spans="4:14" x14ac:dyDescent="0.25">
      <c r="D50">
        <f>D32</f>
        <v>91</v>
      </c>
      <c r="E50">
        <f t="shared" ref="E50:N50" si="23">E32</f>
        <v>101</v>
      </c>
      <c r="F50">
        <f t="shared" si="23"/>
        <v>38</v>
      </c>
      <c r="G50">
        <f t="shared" si="23"/>
        <v>74</v>
      </c>
      <c r="H50">
        <f t="shared" si="23"/>
        <v>11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315</v>
      </c>
    </row>
    <row r="51" spans="4:14" x14ac:dyDescent="0.25">
      <c r="D51">
        <f>D36</f>
        <v>37.5</v>
      </c>
      <c r="E51">
        <f t="shared" ref="E51:N51" si="24">E36</f>
        <v>28</v>
      </c>
      <c r="F51">
        <f t="shared" si="24"/>
        <v>7.5</v>
      </c>
      <c r="G51">
        <f t="shared" si="24"/>
        <v>4.5</v>
      </c>
      <c r="H51">
        <f t="shared" si="24"/>
        <v>1.5</v>
      </c>
      <c r="I51">
        <f t="shared" si="24"/>
        <v>103.5</v>
      </c>
      <c r="J51">
        <f t="shared" si="24"/>
        <v>52</v>
      </c>
      <c r="K51">
        <f t="shared" si="24"/>
        <v>50</v>
      </c>
      <c r="L51">
        <f t="shared" si="24"/>
        <v>7</v>
      </c>
      <c r="M51">
        <f t="shared" si="24"/>
        <v>212.5</v>
      </c>
      <c r="N51" s="10">
        <f t="shared" si="24"/>
        <v>291.5</v>
      </c>
    </row>
    <row r="52" spans="4:14" x14ac:dyDescent="0.25">
      <c r="D52">
        <f>D40</f>
        <v>64.142857142857139</v>
      </c>
      <c r="E52">
        <f t="shared" ref="E52:N52" si="25">E40</f>
        <v>38.142857142857146</v>
      </c>
      <c r="F52">
        <f t="shared" si="25"/>
        <v>16.714285714285715</v>
      </c>
      <c r="G52">
        <f t="shared" si="25"/>
        <v>10.857142857142858</v>
      </c>
      <c r="H52">
        <f t="shared" si="25"/>
        <v>2.4285714285714284</v>
      </c>
      <c r="I52">
        <f t="shared" si="25"/>
        <v>41.857142857142854</v>
      </c>
      <c r="J52">
        <f t="shared" si="25"/>
        <v>16.571428571428573</v>
      </c>
      <c r="K52">
        <f t="shared" si="25"/>
        <v>13.142857142857142</v>
      </c>
      <c r="L52">
        <f t="shared" si="25"/>
        <v>5.1428571428571432</v>
      </c>
      <c r="M52">
        <f t="shared" si="25"/>
        <v>76.714285714285708</v>
      </c>
      <c r="N52" s="10">
        <f t="shared" si="25"/>
        <v>209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27:M36 M24:M26 M7:M10 M11:M13 M15:M2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Q28" sqref="Q28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AUGUST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13</v>
      </c>
      <c r="E7">
        <v>1</v>
      </c>
      <c r="F7">
        <v>2</v>
      </c>
      <c r="G7">
        <v>1</v>
      </c>
      <c r="H7">
        <v>0</v>
      </c>
      <c r="I7">
        <v>1</v>
      </c>
      <c r="J7">
        <v>0</v>
      </c>
      <c r="K7">
        <v>2</v>
      </c>
      <c r="L7">
        <v>1</v>
      </c>
      <c r="M7" s="2">
        <f>SUM(I7:L7)</f>
        <v>4</v>
      </c>
      <c r="N7" s="2">
        <f>SUM(D7:L7)</f>
        <v>21</v>
      </c>
    </row>
    <row r="8" spans="1:14" x14ac:dyDescent="0.25">
      <c r="A8" s="5" t="s">
        <v>16</v>
      </c>
      <c r="B8" s="5"/>
      <c r="D8" s="9">
        <f>D7</f>
        <v>13</v>
      </c>
      <c r="E8" s="9">
        <f t="shared" ref="E8:N8" si="0">E7</f>
        <v>1</v>
      </c>
      <c r="F8" s="9">
        <f t="shared" si="0"/>
        <v>2</v>
      </c>
      <c r="G8" s="9">
        <f t="shared" si="0"/>
        <v>1</v>
      </c>
      <c r="H8" s="9">
        <f t="shared" si="0"/>
        <v>0</v>
      </c>
      <c r="I8" s="9">
        <f t="shared" si="0"/>
        <v>1</v>
      </c>
      <c r="J8" s="9">
        <f t="shared" si="0"/>
        <v>0</v>
      </c>
      <c r="K8" s="9">
        <f t="shared" si="0"/>
        <v>2</v>
      </c>
      <c r="L8" s="9">
        <f t="shared" si="0"/>
        <v>1</v>
      </c>
      <c r="M8" s="9">
        <f t="shared" si="0"/>
        <v>4</v>
      </c>
      <c r="N8" s="9">
        <f t="shared" si="0"/>
        <v>21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103</v>
      </c>
      <c r="E10">
        <v>78</v>
      </c>
      <c r="F10">
        <v>15</v>
      </c>
      <c r="G10">
        <v>39</v>
      </c>
      <c r="H10">
        <v>14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249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16</v>
      </c>
      <c r="M11" s="2">
        <f t="shared" ref="M11:M13" si="3">SUM(I11:L11)</f>
        <v>16</v>
      </c>
      <c r="N11" s="2">
        <f t="shared" ref="N11:N13" si="4">SUM(D11:L11)</f>
        <v>16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16</v>
      </c>
      <c r="M12" s="2">
        <f t="shared" si="3"/>
        <v>16</v>
      </c>
      <c r="N12" s="2">
        <f t="shared" si="4"/>
        <v>16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12</v>
      </c>
      <c r="M13" s="2">
        <f t="shared" si="3"/>
        <v>12</v>
      </c>
      <c r="N13" s="2">
        <f t="shared" si="4"/>
        <v>12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1</v>
      </c>
      <c r="M14" s="2">
        <f t="shared" si="1"/>
        <v>1</v>
      </c>
      <c r="N14" s="2">
        <f t="shared" si="2"/>
        <v>1</v>
      </c>
    </row>
    <row r="15" spans="1:14" x14ac:dyDescent="0.25">
      <c r="A15" s="5" t="s">
        <v>19</v>
      </c>
      <c r="B15" s="6"/>
      <c r="D15" s="9">
        <f t="shared" ref="D15:N15" si="5">SUM(D10:D14)</f>
        <v>103</v>
      </c>
      <c r="E15" s="9">
        <f t="shared" si="5"/>
        <v>78</v>
      </c>
      <c r="F15" s="9">
        <f t="shared" si="5"/>
        <v>15</v>
      </c>
      <c r="G15" s="9">
        <f t="shared" si="5"/>
        <v>39</v>
      </c>
      <c r="H15" s="9">
        <f t="shared" si="5"/>
        <v>14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45</v>
      </c>
      <c r="M15" s="9">
        <f t="shared" si="5"/>
        <v>45</v>
      </c>
      <c r="N15" s="9">
        <f t="shared" si="5"/>
        <v>294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86</v>
      </c>
      <c r="E17">
        <v>62</v>
      </c>
      <c r="F17">
        <v>12</v>
      </c>
      <c r="G17">
        <v>17</v>
      </c>
      <c r="H17">
        <v>0</v>
      </c>
      <c r="I17">
        <v>0</v>
      </c>
      <c r="J17">
        <v>0</v>
      </c>
      <c r="K17">
        <v>0</v>
      </c>
      <c r="L17">
        <v>0</v>
      </c>
      <c r="M17" s="2">
        <f t="shared" ref="M17:M18" si="6">SUM(I17:L17)</f>
        <v>0</v>
      </c>
      <c r="N17" s="2">
        <f t="shared" ref="N17:N18" si="7">SUM(D17:L17)</f>
        <v>177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307</v>
      </c>
      <c r="J18">
        <v>117</v>
      </c>
      <c r="K18">
        <v>69</v>
      </c>
      <c r="L18">
        <v>24</v>
      </c>
      <c r="M18" s="2">
        <f t="shared" si="6"/>
        <v>517</v>
      </c>
      <c r="N18" s="2">
        <f t="shared" si="7"/>
        <v>517</v>
      </c>
    </row>
    <row r="19" spans="1:14" x14ac:dyDescent="0.25">
      <c r="A19" s="5" t="s">
        <v>21</v>
      </c>
      <c r="B19" s="6"/>
      <c r="D19" s="9">
        <f>SUM(D17:D18)</f>
        <v>86</v>
      </c>
      <c r="E19" s="9">
        <f>SUM(E17:E18)</f>
        <v>62</v>
      </c>
      <c r="F19" s="9">
        <f t="shared" ref="F19:N19" si="8">SUM(F17:F18)</f>
        <v>12</v>
      </c>
      <c r="G19" s="9">
        <f t="shared" si="8"/>
        <v>17</v>
      </c>
      <c r="H19" s="9">
        <f t="shared" si="8"/>
        <v>0</v>
      </c>
      <c r="I19" s="9">
        <f t="shared" si="8"/>
        <v>307</v>
      </c>
      <c r="J19" s="9">
        <f t="shared" si="8"/>
        <v>117</v>
      </c>
      <c r="K19" s="9">
        <f t="shared" si="8"/>
        <v>69</v>
      </c>
      <c r="L19" s="9">
        <f t="shared" si="8"/>
        <v>24</v>
      </c>
      <c r="M19" s="9">
        <f t="shared" si="8"/>
        <v>517</v>
      </c>
      <c r="N19" s="9">
        <f t="shared" si="8"/>
        <v>694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74</v>
      </c>
      <c r="E21">
        <v>49</v>
      </c>
      <c r="F21">
        <v>14</v>
      </c>
      <c r="G21">
        <v>12</v>
      </c>
      <c r="H21">
        <v>20</v>
      </c>
      <c r="I21">
        <v>0</v>
      </c>
      <c r="J21">
        <v>0</v>
      </c>
      <c r="K21">
        <v>0</v>
      </c>
      <c r="L21">
        <v>0</v>
      </c>
      <c r="M21" s="2">
        <f t="shared" ref="M21:M27" si="9">SUM(I21:L21)</f>
        <v>0</v>
      </c>
      <c r="N21" s="2">
        <f t="shared" ref="N21:N27" si="10">SUM(D21:L21)</f>
        <v>169</v>
      </c>
    </row>
    <row r="22" spans="1:14" x14ac:dyDescent="0.25">
      <c r="A22" s="7" t="s">
        <v>22</v>
      </c>
      <c r="B22" s="14">
        <v>11</v>
      </c>
      <c r="D22">
        <v>76</v>
      </c>
      <c r="E22">
        <v>84</v>
      </c>
      <c r="F22">
        <v>25</v>
      </c>
      <c r="G22">
        <v>28</v>
      </c>
      <c r="H22">
        <v>6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219</v>
      </c>
    </row>
    <row r="23" spans="1:14" x14ac:dyDescent="0.25">
      <c r="A23" s="4" t="s">
        <v>18</v>
      </c>
      <c r="B23" s="14"/>
      <c r="D23">
        <v>50</v>
      </c>
      <c r="E23">
        <v>57</v>
      </c>
      <c r="F23">
        <v>14</v>
      </c>
      <c r="G23">
        <v>11</v>
      </c>
      <c r="H23">
        <v>2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134</v>
      </c>
    </row>
    <row r="24" spans="1:14" x14ac:dyDescent="0.25">
      <c r="A24" s="4" t="s">
        <v>36</v>
      </c>
      <c r="B24" s="14">
        <v>5</v>
      </c>
      <c r="D24">
        <v>55</v>
      </c>
      <c r="E24">
        <v>38</v>
      </c>
      <c r="F24">
        <v>25</v>
      </c>
      <c r="G24">
        <v>8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126</v>
      </c>
    </row>
    <row r="25" spans="1:14" x14ac:dyDescent="0.25">
      <c r="A25" s="18" t="s">
        <v>34</v>
      </c>
      <c r="B25" s="14">
        <v>6</v>
      </c>
      <c r="D25">
        <v>53</v>
      </c>
      <c r="E25">
        <v>70</v>
      </c>
      <c r="F25">
        <v>20</v>
      </c>
      <c r="G25">
        <v>21</v>
      </c>
      <c r="H25">
        <v>3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167</v>
      </c>
    </row>
    <row r="26" spans="1:14" x14ac:dyDescent="0.25">
      <c r="A26" s="18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354</v>
      </c>
      <c r="J26">
        <v>80</v>
      </c>
      <c r="K26">
        <v>104</v>
      </c>
      <c r="L26">
        <v>33</v>
      </c>
      <c r="M26" s="2">
        <v>571</v>
      </c>
      <c r="N26" s="2">
        <f>SUM(D26:M26)</f>
        <v>1142</v>
      </c>
    </row>
    <row r="27" spans="1:14" x14ac:dyDescent="0.25">
      <c r="A27" s="18" t="s">
        <v>37</v>
      </c>
      <c r="B27" s="14">
        <v>9</v>
      </c>
      <c r="D27">
        <v>75</v>
      </c>
      <c r="E27">
        <v>47</v>
      </c>
      <c r="F27">
        <v>23</v>
      </c>
      <c r="G27">
        <v>9</v>
      </c>
      <c r="H27">
        <v>7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161</v>
      </c>
    </row>
    <row r="28" spans="1:14" x14ac:dyDescent="0.25">
      <c r="A28" s="5" t="s">
        <v>25</v>
      </c>
      <c r="B28" s="5"/>
      <c r="D28" s="9">
        <f t="shared" ref="D28:N28" si="11">SUM(D21:D27)</f>
        <v>383</v>
      </c>
      <c r="E28" s="9">
        <f t="shared" si="11"/>
        <v>345</v>
      </c>
      <c r="F28" s="9">
        <f t="shared" si="11"/>
        <v>121</v>
      </c>
      <c r="G28" s="9">
        <f t="shared" si="11"/>
        <v>89</v>
      </c>
      <c r="H28" s="9">
        <f t="shared" si="11"/>
        <v>38</v>
      </c>
      <c r="I28" s="9">
        <f t="shared" si="11"/>
        <v>354</v>
      </c>
      <c r="J28" s="9">
        <f t="shared" si="11"/>
        <v>80</v>
      </c>
      <c r="K28" s="9">
        <f t="shared" si="11"/>
        <v>104</v>
      </c>
      <c r="L28" s="9">
        <f t="shared" si="11"/>
        <v>33</v>
      </c>
      <c r="M28" s="9">
        <f t="shared" si="11"/>
        <v>571</v>
      </c>
      <c r="N28" s="9">
        <f t="shared" si="11"/>
        <v>2118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572</v>
      </c>
      <c r="E30" s="9">
        <f t="shared" si="12"/>
        <v>485</v>
      </c>
      <c r="F30" s="9">
        <f t="shared" si="12"/>
        <v>148</v>
      </c>
      <c r="G30" s="9">
        <f t="shared" si="12"/>
        <v>145</v>
      </c>
      <c r="H30" s="9">
        <f t="shared" si="12"/>
        <v>52</v>
      </c>
      <c r="I30" s="9">
        <f t="shared" si="12"/>
        <v>661</v>
      </c>
      <c r="J30" s="9">
        <f t="shared" si="12"/>
        <v>197</v>
      </c>
      <c r="K30" s="9">
        <f t="shared" si="12"/>
        <v>173</v>
      </c>
      <c r="L30" s="9">
        <f t="shared" si="12"/>
        <v>102</v>
      </c>
      <c r="M30" s="9">
        <f t="shared" si="12"/>
        <v>1133</v>
      </c>
      <c r="N30" s="19">
        <f>SUM(D30:L30)</f>
        <v>2535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20.6</v>
      </c>
      <c r="E32" s="2">
        <f t="shared" si="13"/>
        <v>15.6</v>
      </c>
      <c r="F32" s="2">
        <f t="shared" si="13"/>
        <v>3</v>
      </c>
      <c r="G32" s="2">
        <f t="shared" si="13"/>
        <v>7.8</v>
      </c>
      <c r="H32" s="2">
        <f t="shared" si="13"/>
        <v>2.8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9</v>
      </c>
      <c r="M32" s="2">
        <f t="shared" si="13"/>
        <v>9</v>
      </c>
      <c r="N32" s="11">
        <f t="shared" si="13"/>
        <v>58.8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0.18006993006993008</v>
      </c>
      <c r="E33" s="13">
        <f t="shared" si="14"/>
        <v>0.16082474226804125</v>
      </c>
      <c r="F33" s="13">
        <f t="shared" si="14"/>
        <v>0.10135135135135136</v>
      </c>
      <c r="G33" s="13">
        <f t="shared" si="14"/>
        <v>0.26896551724137929</v>
      </c>
      <c r="H33" s="13">
        <f t="shared" si="14"/>
        <v>0.26923076923076922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0.44117647058823528</v>
      </c>
      <c r="M33" s="13">
        <f t="shared" si="14"/>
        <v>3.971756398940865E-2</v>
      </c>
      <c r="N33" s="13">
        <f t="shared" si="14"/>
        <v>0.11597633136094675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3</v>
      </c>
      <c r="H34" s="2">
        <f t="shared" si="15"/>
        <v>2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2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43</v>
      </c>
      <c r="E36" s="2">
        <f t="shared" si="16"/>
        <v>31</v>
      </c>
      <c r="F36" s="2">
        <f t="shared" si="16"/>
        <v>6</v>
      </c>
      <c r="G36" s="2">
        <f t="shared" si="16"/>
        <v>8.5</v>
      </c>
      <c r="H36" s="2">
        <f t="shared" si="16"/>
        <v>0</v>
      </c>
      <c r="I36" s="2">
        <f t="shared" si="16"/>
        <v>153.5</v>
      </c>
      <c r="J36" s="2">
        <f t="shared" si="16"/>
        <v>58.5</v>
      </c>
      <c r="K36" s="2">
        <f t="shared" si="16"/>
        <v>34.5</v>
      </c>
      <c r="L36" s="2">
        <f t="shared" si="16"/>
        <v>12</v>
      </c>
      <c r="M36" s="2">
        <f t="shared" si="16"/>
        <v>258.5</v>
      </c>
      <c r="N36" s="11">
        <f t="shared" si="16"/>
        <v>347</v>
      </c>
    </row>
    <row r="37" spans="1:14" x14ac:dyDescent="0.25">
      <c r="A37" s="8" t="s">
        <v>28</v>
      </c>
      <c r="B37" s="8"/>
      <c r="D37" s="13">
        <f t="shared" ref="D37:N37" si="17">IF(D30&gt;0,D19/D30,0)</f>
        <v>0.15034965034965034</v>
      </c>
      <c r="E37" s="13">
        <f t="shared" si="17"/>
        <v>0.12783505154639174</v>
      </c>
      <c r="F37" s="13">
        <f t="shared" si="17"/>
        <v>8.1081081081081086E-2</v>
      </c>
      <c r="G37" s="13">
        <f t="shared" si="17"/>
        <v>0.11724137931034483</v>
      </c>
      <c r="H37" s="13">
        <f t="shared" si="17"/>
        <v>0</v>
      </c>
      <c r="I37" s="13">
        <f t="shared" si="17"/>
        <v>0.46444780635400906</v>
      </c>
      <c r="J37" s="13">
        <f t="shared" si="17"/>
        <v>0.59390862944162437</v>
      </c>
      <c r="K37" s="13">
        <f t="shared" si="17"/>
        <v>0.39884393063583817</v>
      </c>
      <c r="L37" s="13">
        <f t="shared" si="17"/>
        <v>0.23529411764705882</v>
      </c>
      <c r="M37" s="13">
        <f t="shared" si="17"/>
        <v>0.4563106796116505</v>
      </c>
      <c r="N37" s="13">
        <f t="shared" si="17"/>
        <v>0.27376725838264299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2</v>
      </c>
      <c r="H38" s="2">
        <f t="shared" si="18"/>
        <v>3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54.714285714285715</v>
      </c>
      <c r="E40" s="2">
        <f t="shared" si="19"/>
        <v>49.285714285714285</v>
      </c>
      <c r="F40" s="2">
        <f t="shared" si="19"/>
        <v>17.285714285714285</v>
      </c>
      <c r="G40" s="2">
        <f t="shared" si="19"/>
        <v>12.714285714285714</v>
      </c>
      <c r="H40" s="2">
        <f t="shared" si="19"/>
        <v>5.4285714285714288</v>
      </c>
      <c r="I40" s="2">
        <f t="shared" si="19"/>
        <v>50.571428571428569</v>
      </c>
      <c r="J40" s="2">
        <f t="shared" si="19"/>
        <v>11.428571428571429</v>
      </c>
      <c r="K40" s="2">
        <f t="shared" si="19"/>
        <v>14.857142857142858</v>
      </c>
      <c r="L40" s="2">
        <f t="shared" si="19"/>
        <v>4.7142857142857144</v>
      </c>
      <c r="M40" s="2">
        <f t="shared" si="19"/>
        <v>81.571428571428569</v>
      </c>
      <c r="N40" s="11">
        <f t="shared" si="19"/>
        <v>302.57142857142856</v>
      </c>
    </row>
    <row r="41" spans="1:14" x14ac:dyDescent="0.25">
      <c r="A41" s="8" t="s">
        <v>28</v>
      </c>
      <c r="B41" s="8"/>
      <c r="D41" s="13">
        <f>IF(D30&gt;0,D28/D30,0)</f>
        <v>0.66958041958041958</v>
      </c>
      <c r="E41" s="13">
        <f t="shared" ref="E41:N41" si="20">IF(E30&gt;0,E28/E30,0)</f>
        <v>0.71134020618556704</v>
      </c>
      <c r="F41" s="13">
        <f t="shared" si="20"/>
        <v>0.81756756756756754</v>
      </c>
      <c r="G41" s="13">
        <f t="shared" si="20"/>
        <v>0.61379310344827587</v>
      </c>
      <c r="H41" s="13">
        <f t="shared" si="20"/>
        <v>0.73076923076923073</v>
      </c>
      <c r="I41" s="13">
        <f t="shared" si="20"/>
        <v>0.53555219364599094</v>
      </c>
      <c r="J41" s="13">
        <f t="shared" si="20"/>
        <v>0.40609137055837563</v>
      </c>
      <c r="K41" s="13">
        <f t="shared" si="20"/>
        <v>0.60115606936416188</v>
      </c>
      <c r="L41" s="13">
        <f t="shared" si="20"/>
        <v>0.3235294117647059</v>
      </c>
      <c r="M41" s="13">
        <f t="shared" si="20"/>
        <v>0.50397175639894087</v>
      </c>
      <c r="N41" s="13">
        <f t="shared" si="20"/>
        <v>0.83550295857988166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3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44</v>
      </c>
      <c r="E44" s="11">
        <f t="shared" si="22"/>
        <v>37.307692307692307</v>
      </c>
      <c r="F44" s="11">
        <f t="shared" si="22"/>
        <v>11.384615384615385</v>
      </c>
      <c r="G44" s="11">
        <f t="shared" si="22"/>
        <v>11.153846153846153</v>
      </c>
      <c r="H44" s="11">
        <f t="shared" si="22"/>
        <v>4</v>
      </c>
      <c r="I44" s="11">
        <f t="shared" si="22"/>
        <v>50.846153846153847</v>
      </c>
      <c r="J44" s="11">
        <f t="shared" si="22"/>
        <v>15.153846153846153</v>
      </c>
      <c r="K44" s="11">
        <f t="shared" si="22"/>
        <v>13.307692307692308</v>
      </c>
      <c r="L44" s="11">
        <f t="shared" si="22"/>
        <v>7.8461538461538458</v>
      </c>
      <c r="M44" s="11">
        <f t="shared" si="22"/>
        <v>87.15384615384616</v>
      </c>
      <c r="N44" s="11">
        <f t="shared" si="22"/>
        <v>195</v>
      </c>
    </row>
    <row r="49" spans="4:14" x14ac:dyDescent="0.25">
      <c r="D49" s="2" t="s">
        <v>33</v>
      </c>
    </row>
    <row r="50" spans="4:14" x14ac:dyDescent="0.25">
      <c r="D50">
        <f>D32</f>
        <v>20.6</v>
      </c>
      <c r="E50">
        <f t="shared" ref="E50:N50" si="23">E32</f>
        <v>15.6</v>
      </c>
      <c r="F50">
        <f t="shared" si="23"/>
        <v>3</v>
      </c>
      <c r="G50">
        <f t="shared" si="23"/>
        <v>7.8</v>
      </c>
      <c r="H50">
        <f t="shared" si="23"/>
        <v>2.8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9</v>
      </c>
      <c r="M50">
        <f t="shared" si="23"/>
        <v>9</v>
      </c>
      <c r="N50" s="10">
        <f t="shared" si="23"/>
        <v>58.8</v>
      </c>
    </row>
    <row r="51" spans="4:14" x14ac:dyDescent="0.25">
      <c r="D51">
        <f>D36</f>
        <v>43</v>
      </c>
      <c r="E51">
        <f t="shared" ref="E51:N51" si="24">E36</f>
        <v>31</v>
      </c>
      <c r="F51">
        <f t="shared" si="24"/>
        <v>6</v>
      </c>
      <c r="G51">
        <f t="shared" si="24"/>
        <v>8.5</v>
      </c>
      <c r="H51">
        <f t="shared" si="24"/>
        <v>0</v>
      </c>
      <c r="I51">
        <f t="shared" si="24"/>
        <v>153.5</v>
      </c>
      <c r="J51">
        <f t="shared" si="24"/>
        <v>58.5</v>
      </c>
      <c r="K51">
        <f t="shared" si="24"/>
        <v>34.5</v>
      </c>
      <c r="L51">
        <f t="shared" si="24"/>
        <v>12</v>
      </c>
      <c r="M51">
        <f t="shared" si="24"/>
        <v>258.5</v>
      </c>
      <c r="N51" s="10">
        <f t="shared" si="24"/>
        <v>347</v>
      </c>
    </row>
    <row r="52" spans="4:14" x14ac:dyDescent="0.25">
      <c r="D52">
        <f>D40</f>
        <v>54.714285714285715</v>
      </c>
      <c r="E52">
        <f t="shared" ref="E52:N52" si="25">E40</f>
        <v>49.285714285714285</v>
      </c>
      <c r="F52">
        <f t="shared" si="25"/>
        <v>17.285714285714285</v>
      </c>
      <c r="G52">
        <f t="shared" si="25"/>
        <v>12.714285714285714</v>
      </c>
      <c r="H52">
        <f t="shared" si="25"/>
        <v>5.4285714285714288</v>
      </c>
      <c r="I52">
        <f t="shared" si="25"/>
        <v>50.571428571428569</v>
      </c>
      <c r="J52">
        <f t="shared" si="25"/>
        <v>11.428571428571429</v>
      </c>
      <c r="K52">
        <f t="shared" si="25"/>
        <v>14.857142857142858</v>
      </c>
      <c r="L52">
        <f t="shared" si="25"/>
        <v>4.7142857142857144</v>
      </c>
      <c r="M52">
        <f t="shared" si="25"/>
        <v>81.571428571428569</v>
      </c>
      <c r="N52" s="10">
        <f t="shared" si="25"/>
        <v>302.57142857142856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24:M25 M7:M10 M19:M22 M27:M29 M11:M17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M13" sqref="M13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SEPTEMBER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54</v>
      </c>
      <c r="E7">
        <v>2</v>
      </c>
      <c r="F7">
        <v>4</v>
      </c>
      <c r="G7">
        <v>1</v>
      </c>
      <c r="H7">
        <v>0</v>
      </c>
      <c r="I7">
        <v>1</v>
      </c>
      <c r="J7">
        <v>0</v>
      </c>
      <c r="K7">
        <v>0</v>
      </c>
      <c r="L7">
        <v>0</v>
      </c>
      <c r="M7" s="2">
        <f>SUM(I7:L7)</f>
        <v>1</v>
      </c>
      <c r="N7" s="2">
        <f>SUM(D7:L7)</f>
        <v>62</v>
      </c>
    </row>
    <row r="8" spans="1:14" x14ac:dyDescent="0.25">
      <c r="A8" s="5" t="s">
        <v>16</v>
      </c>
      <c r="B8" s="5"/>
      <c r="D8" s="9">
        <f>D7</f>
        <v>54</v>
      </c>
      <c r="E8" s="9">
        <f t="shared" ref="E8:N8" si="0">E7</f>
        <v>2</v>
      </c>
      <c r="F8" s="9">
        <f t="shared" si="0"/>
        <v>4</v>
      </c>
      <c r="G8" s="9">
        <f t="shared" si="0"/>
        <v>1</v>
      </c>
      <c r="H8" s="9">
        <f t="shared" si="0"/>
        <v>0</v>
      </c>
      <c r="I8" s="9"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1</v>
      </c>
      <c r="N8" s="9">
        <f t="shared" si="0"/>
        <v>62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74</v>
      </c>
      <c r="E10">
        <v>65</v>
      </c>
      <c r="F10">
        <v>10</v>
      </c>
      <c r="G10">
        <v>45</v>
      </c>
      <c r="H10">
        <v>8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202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13</v>
      </c>
      <c r="M11" s="2">
        <f t="shared" ref="M11:M13" si="3">SUM(I11:L11)</f>
        <v>13</v>
      </c>
      <c r="N11" s="2">
        <f t="shared" ref="N11:N13" si="4">SUM(D11:L11)</f>
        <v>13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9</v>
      </c>
      <c r="M12" s="2">
        <f t="shared" si="3"/>
        <v>9</v>
      </c>
      <c r="N12" s="2">
        <f t="shared" si="4"/>
        <v>9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10</v>
      </c>
      <c r="M13" s="2">
        <f t="shared" si="3"/>
        <v>10</v>
      </c>
      <c r="N13" s="2">
        <f t="shared" si="4"/>
        <v>10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74</v>
      </c>
      <c r="E15" s="9">
        <f t="shared" si="5"/>
        <v>65</v>
      </c>
      <c r="F15" s="9">
        <f t="shared" si="5"/>
        <v>10</v>
      </c>
      <c r="G15" s="9">
        <f t="shared" si="5"/>
        <v>45</v>
      </c>
      <c r="H15" s="9">
        <f t="shared" si="5"/>
        <v>8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32</v>
      </c>
      <c r="M15" s="9">
        <f t="shared" si="5"/>
        <v>32</v>
      </c>
      <c r="N15" s="9">
        <f t="shared" si="5"/>
        <v>234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73</v>
      </c>
      <c r="E17">
        <v>42</v>
      </c>
      <c r="F17">
        <v>10</v>
      </c>
      <c r="G17">
        <v>4</v>
      </c>
      <c r="H17">
        <v>3</v>
      </c>
      <c r="I17">
        <v>0</v>
      </c>
      <c r="M17" s="2">
        <v>0</v>
      </c>
      <c r="N17" s="2">
        <f t="shared" ref="N17:N18" si="6">SUM(D17:L17)</f>
        <v>132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165</v>
      </c>
      <c r="J18">
        <v>97</v>
      </c>
      <c r="K18">
        <v>83</v>
      </c>
      <c r="L18">
        <v>26</v>
      </c>
      <c r="M18" s="2">
        <f t="shared" ref="M18" si="7">SUM(I18:L18)</f>
        <v>371</v>
      </c>
      <c r="N18" s="2">
        <f t="shared" si="6"/>
        <v>371</v>
      </c>
    </row>
    <row r="19" spans="1:14" x14ac:dyDescent="0.25">
      <c r="A19" s="5" t="s">
        <v>21</v>
      </c>
      <c r="B19" s="6"/>
      <c r="D19" s="9">
        <f>SUM(D17:D18)</f>
        <v>73</v>
      </c>
      <c r="E19" s="9">
        <f>SUM(E17:E18)</f>
        <v>42</v>
      </c>
      <c r="F19" s="9">
        <f t="shared" ref="F19:N19" si="8">SUM(F17:F18)</f>
        <v>10</v>
      </c>
      <c r="G19" s="9">
        <f t="shared" si="8"/>
        <v>4</v>
      </c>
      <c r="H19" s="9">
        <f t="shared" si="8"/>
        <v>3</v>
      </c>
      <c r="I19" s="9">
        <f t="shared" si="8"/>
        <v>165</v>
      </c>
      <c r="J19" s="9">
        <f t="shared" si="8"/>
        <v>97</v>
      </c>
      <c r="K19" s="9">
        <f t="shared" si="8"/>
        <v>83</v>
      </c>
      <c r="L19" s="9">
        <f t="shared" si="8"/>
        <v>26</v>
      </c>
      <c r="M19" s="9">
        <f t="shared" si="8"/>
        <v>371</v>
      </c>
      <c r="N19" s="9">
        <f t="shared" si="8"/>
        <v>503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64</v>
      </c>
      <c r="E21">
        <v>42</v>
      </c>
      <c r="F21">
        <v>14</v>
      </c>
      <c r="G21">
        <v>14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 t="shared" ref="M21:M27" si="9">SUM(I21:L21)</f>
        <v>0</v>
      </c>
      <c r="N21" s="2">
        <f t="shared" ref="N21:N27" si="10">SUM(D21:L21)</f>
        <v>134</v>
      </c>
    </row>
    <row r="22" spans="1:14" x14ac:dyDescent="0.25">
      <c r="A22" s="7" t="s">
        <v>22</v>
      </c>
      <c r="B22" s="14">
        <v>11</v>
      </c>
      <c r="D22">
        <v>58</v>
      </c>
      <c r="E22">
        <v>55</v>
      </c>
      <c r="F22">
        <v>25</v>
      </c>
      <c r="G22">
        <v>15</v>
      </c>
      <c r="H22">
        <v>10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163</v>
      </c>
    </row>
    <row r="23" spans="1:14" x14ac:dyDescent="0.25">
      <c r="A23" s="4" t="s">
        <v>18</v>
      </c>
      <c r="B23" s="14"/>
      <c r="D23">
        <v>54</v>
      </c>
      <c r="E23">
        <v>41</v>
      </c>
      <c r="F23">
        <v>20</v>
      </c>
      <c r="G23">
        <v>18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133</v>
      </c>
    </row>
    <row r="24" spans="1:14" x14ac:dyDescent="0.25">
      <c r="A24" s="4" t="s">
        <v>36</v>
      </c>
      <c r="B24" s="14">
        <v>5</v>
      </c>
      <c r="D24">
        <v>74</v>
      </c>
      <c r="E24">
        <v>60</v>
      </c>
      <c r="F24">
        <v>13</v>
      </c>
      <c r="G24">
        <v>23</v>
      </c>
      <c r="H24">
        <v>10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180</v>
      </c>
    </row>
    <row r="25" spans="1:14" x14ac:dyDescent="0.25">
      <c r="A25" s="18" t="s">
        <v>34</v>
      </c>
      <c r="B25" s="14">
        <v>6</v>
      </c>
      <c r="D25">
        <v>69</v>
      </c>
      <c r="E25">
        <v>54</v>
      </c>
      <c r="F25">
        <v>23</v>
      </c>
      <c r="G25">
        <v>22</v>
      </c>
      <c r="H25">
        <v>6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174</v>
      </c>
    </row>
    <row r="26" spans="1:14" x14ac:dyDescent="0.25">
      <c r="A26" s="18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213</v>
      </c>
      <c r="J26">
        <v>102</v>
      </c>
      <c r="K26">
        <v>98</v>
      </c>
      <c r="L26">
        <v>36</v>
      </c>
      <c r="M26" s="2">
        <f t="shared" si="9"/>
        <v>449</v>
      </c>
      <c r="N26" s="2">
        <f t="shared" si="10"/>
        <v>449</v>
      </c>
    </row>
    <row r="27" spans="1:14" x14ac:dyDescent="0.25">
      <c r="A27" s="18" t="s">
        <v>37</v>
      </c>
      <c r="B27" s="14">
        <v>9</v>
      </c>
      <c r="D27">
        <v>65</v>
      </c>
      <c r="E27">
        <v>41</v>
      </c>
      <c r="F27">
        <v>17</v>
      </c>
      <c r="G27">
        <v>14</v>
      </c>
      <c r="H27">
        <v>5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142</v>
      </c>
    </row>
    <row r="28" spans="1:14" x14ac:dyDescent="0.25">
      <c r="A28" s="5" t="s">
        <v>25</v>
      </c>
      <c r="B28" s="5"/>
      <c r="D28" s="9">
        <f t="shared" ref="D28:N28" si="11">SUM(D21:D27)</f>
        <v>384</v>
      </c>
      <c r="E28" s="9">
        <f t="shared" si="11"/>
        <v>293</v>
      </c>
      <c r="F28" s="9">
        <f t="shared" si="11"/>
        <v>112</v>
      </c>
      <c r="G28" s="9">
        <f t="shared" si="11"/>
        <v>106</v>
      </c>
      <c r="H28" s="9">
        <f t="shared" si="11"/>
        <v>31</v>
      </c>
      <c r="I28" s="9">
        <f t="shared" si="11"/>
        <v>213</v>
      </c>
      <c r="J28" s="9">
        <f t="shared" si="11"/>
        <v>102</v>
      </c>
      <c r="K28" s="9">
        <f t="shared" si="11"/>
        <v>98</v>
      </c>
      <c r="L28" s="9">
        <f t="shared" si="11"/>
        <v>36</v>
      </c>
      <c r="M28" s="9">
        <f t="shared" si="11"/>
        <v>449</v>
      </c>
      <c r="N28" s="9">
        <f t="shared" si="11"/>
        <v>1375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531</v>
      </c>
      <c r="E30" s="9">
        <f t="shared" si="12"/>
        <v>400</v>
      </c>
      <c r="F30" s="9">
        <f t="shared" si="12"/>
        <v>132</v>
      </c>
      <c r="G30" s="9">
        <f t="shared" si="12"/>
        <v>155</v>
      </c>
      <c r="H30" s="9">
        <f t="shared" si="12"/>
        <v>42</v>
      </c>
      <c r="I30" s="9">
        <f t="shared" si="12"/>
        <v>378</v>
      </c>
      <c r="J30" s="9">
        <f t="shared" si="12"/>
        <v>199</v>
      </c>
      <c r="K30" s="9">
        <f t="shared" si="12"/>
        <v>181</v>
      </c>
      <c r="L30" s="9">
        <f t="shared" si="12"/>
        <v>94</v>
      </c>
      <c r="M30" s="9">
        <f t="shared" si="12"/>
        <v>852</v>
      </c>
      <c r="N30" s="19">
        <f>SUM(D30:L30)</f>
        <v>2112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14.8</v>
      </c>
      <c r="E32" s="2">
        <f t="shared" si="13"/>
        <v>13</v>
      </c>
      <c r="F32" s="2">
        <f t="shared" si="13"/>
        <v>2</v>
      </c>
      <c r="G32" s="2">
        <f t="shared" si="13"/>
        <v>9</v>
      </c>
      <c r="H32" s="2">
        <f t="shared" si="13"/>
        <v>1.6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6.4</v>
      </c>
      <c r="M32" s="2">
        <f t="shared" si="13"/>
        <v>6.4</v>
      </c>
      <c r="N32" s="11">
        <f t="shared" si="13"/>
        <v>46.8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0.13935969868173259</v>
      </c>
      <c r="E33" s="13">
        <f t="shared" si="14"/>
        <v>0.16250000000000001</v>
      </c>
      <c r="F33" s="13">
        <f t="shared" si="14"/>
        <v>7.575757575757576E-2</v>
      </c>
      <c r="G33" s="13">
        <f t="shared" si="14"/>
        <v>0.29032258064516131</v>
      </c>
      <c r="H33" s="13">
        <f t="shared" si="14"/>
        <v>0.19047619047619047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0.34042553191489361</v>
      </c>
      <c r="M33" s="13">
        <f t="shared" si="14"/>
        <v>3.7558685446009391E-2</v>
      </c>
      <c r="N33" s="13">
        <f t="shared" si="14"/>
        <v>0.11079545454545454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2</v>
      </c>
      <c r="H34" s="2">
        <f t="shared" si="15"/>
        <v>2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2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36.5</v>
      </c>
      <c r="E36" s="2">
        <f t="shared" si="16"/>
        <v>21</v>
      </c>
      <c r="F36" s="2">
        <f t="shared" si="16"/>
        <v>5</v>
      </c>
      <c r="G36" s="2">
        <f t="shared" si="16"/>
        <v>2</v>
      </c>
      <c r="H36" s="2">
        <f t="shared" si="16"/>
        <v>1.5</v>
      </c>
      <c r="I36" s="2">
        <f t="shared" si="16"/>
        <v>82.5</v>
      </c>
      <c r="J36" s="2">
        <f t="shared" si="16"/>
        <v>97</v>
      </c>
      <c r="K36" s="2">
        <f t="shared" si="16"/>
        <v>83</v>
      </c>
      <c r="L36" s="2">
        <f t="shared" si="16"/>
        <v>26</v>
      </c>
      <c r="M36" s="2">
        <f t="shared" si="16"/>
        <v>185.5</v>
      </c>
      <c r="N36" s="11">
        <f t="shared" si="16"/>
        <v>251.5</v>
      </c>
    </row>
    <row r="37" spans="1:14" x14ac:dyDescent="0.25">
      <c r="A37" s="8" t="s">
        <v>28</v>
      </c>
      <c r="B37" s="8"/>
      <c r="D37" s="13">
        <f t="shared" ref="D37:N37" si="17">IF(D30&gt;0,D19/D30,0)</f>
        <v>0.13747645951035781</v>
      </c>
      <c r="E37" s="13">
        <f t="shared" si="17"/>
        <v>0.105</v>
      </c>
      <c r="F37" s="13">
        <f t="shared" si="17"/>
        <v>7.575757575757576E-2</v>
      </c>
      <c r="G37" s="13">
        <f t="shared" si="17"/>
        <v>2.5806451612903226E-2</v>
      </c>
      <c r="H37" s="13">
        <f t="shared" si="17"/>
        <v>7.1428571428571425E-2</v>
      </c>
      <c r="I37" s="13">
        <f t="shared" si="17"/>
        <v>0.43650793650793651</v>
      </c>
      <c r="J37" s="13">
        <f t="shared" si="17"/>
        <v>0.48743718592964824</v>
      </c>
      <c r="K37" s="13">
        <f t="shared" si="17"/>
        <v>0.4585635359116022</v>
      </c>
      <c r="L37" s="13">
        <f t="shared" si="17"/>
        <v>0.27659574468085107</v>
      </c>
      <c r="M37" s="13">
        <f t="shared" si="17"/>
        <v>0.43544600938967137</v>
      </c>
      <c r="N37" s="13">
        <f t="shared" si="17"/>
        <v>0.23816287878787878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3</v>
      </c>
      <c r="H38" s="2">
        <f t="shared" si="18"/>
        <v>3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54.857142857142854</v>
      </c>
      <c r="E40" s="2">
        <f t="shared" si="19"/>
        <v>41.857142857142854</v>
      </c>
      <c r="F40" s="2">
        <f t="shared" si="19"/>
        <v>16</v>
      </c>
      <c r="G40" s="2">
        <f t="shared" si="19"/>
        <v>15.142857142857142</v>
      </c>
      <c r="H40" s="2">
        <f t="shared" si="19"/>
        <v>4.4285714285714288</v>
      </c>
      <c r="I40" s="2">
        <f t="shared" si="19"/>
        <v>30.428571428571427</v>
      </c>
      <c r="J40" s="2">
        <f t="shared" si="19"/>
        <v>14.571428571428571</v>
      </c>
      <c r="K40" s="2">
        <f t="shared" si="19"/>
        <v>14</v>
      </c>
      <c r="L40" s="2">
        <f t="shared" si="19"/>
        <v>5.1428571428571432</v>
      </c>
      <c r="M40" s="2">
        <f t="shared" si="19"/>
        <v>64.142857142857139</v>
      </c>
      <c r="N40" s="11">
        <f t="shared" si="19"/>
        <v>196.42857142857142</v>
      </c>
    </row>
    <row r="41" spans="1:14" x14ac:dyDescent="0.25">
      <c r="A41" s="8" t="s">
        <v>28</v>
      </c>
      <c r="B41" s="8"/>
      <c r="D41" s="13">
        <f>IF(D30&gt;0,D28/D30,0)</f>
        <v>0.7231638418079096</v>
      </c>
      <c r="E41" s="13">
        <f t="shared" ref="E41:N41" si="20">IF(E30&gt;0,E28/E30,0)</f>
        <v>0.73250000000000004</v>
      </c>
      <c r="F41" s="13">
        <f t="shared" si="20"/>
        <v>0.84848484848484851</v>
      </c>
      <c r="G41" s="13">
        <f t="shared" si="20"/>
        <v>0.68387096774193545</v>
      </c>
      <c r="H41" s="13">
        <f t="shared" si="20"/>
        <v>0.73809523809523814</v>
      </c>
      <c r="I41" s="13">
        <f t="shared" si="20"/>
        <v>0.56349206349206349</v>
      </c>
      <c r="J41" s="13">
        <f t="shared" si="20"/>
        <v>0.51256281407035176</v>
      </c>
      <c r="K41" s="13">
        <f t="shared" si="20"/>
        <v>0.54143646408839774</v>
      </c>
      <c r="L41" s="13">
        <f t="shared" si="20"/>
        <v>0.38297872340425532</v>
      </c>
      <c r="M41" s="13">
        <f t="shared" si="20"/>
        <v>0.52699530516431925</v>
      </c>
      <c r="N41" s="13">
        <f t="shared" si="20"/>
        <v>0.65104166666666663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3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40.846153846153847</v>
      </c>
      <c r="E44" s="11">
        <f t="shared" si="22"/>
        <v>30.76923076923077</v>
      </c>
      <c r="F44" s="11">
        <f t="shared" si="22"/>
        <v>10.153846153846153</v>
      </c>
      <c r="G44" s="11">
        <f t="shared" si="22"/>
        <v>11.923076923076923</v>
      </c>
      <c r="H44" s="11">
        <f t="shared" si="22"/>
        <v>3.2307692307692308</v>
      </c>
      <c r="I44" s="11">
        <f t="shared" si="22"/>
        <v>29.076923076923077</v>
      </c>
      <c r="J44" s="11">
        <f t="shared" si="22"/>
        <v>15.307692307692308</v>
      </c>
      <c r="K44" s="11">
        <f t="shared" si="22"/>
        <v>13.923076923076923</v>
      </c>
      <c r="L44" s="11">
        <f t="shared" si="22"/>
        <v>7.2307692307692308</v>
      </c>
      <c r="M44" s="11">
        <f t="shared" si="22"/>
        <v>65.538461538461533</v>
      </c>
      <c r="N44" s="11">
        <f t="shared" si="22"/>
        <v>162.46153846153845</v>
      </c>
    </row>
    <row r="49" spans="4:14" x14ac:dyDescent="0.25">
      <c r="D49" s="2" t="s">
        <v>33</v>
      </c>
    </row>
    <row r="50" spans="4:14" x14ac:dyDescent="0.25">
      <c r="D50">
        <f>D32</f>
        <v>14.8</v>
      </c>
      <c r="E50">
        <f t="shared" ref="E50:N50" si="23">E32</f>
        <v>13</v>
      </c>
      <c r="F50">
        <f t="shared" si="23"/>
        <v>2</v>
      </c>
      <c r="G50">
        <f t="shared" si="23"/>
        <v>9</v>
      </c>
      <c r="H50">
        <f t="shared" si="23"/>
        <v>1.6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6.4</v>
      </c>
      <c r="M50">
        <f t="shared" si="23"/>
        <v>6.4</v>
      </c>
      <c r="N50" s="10">
        <f t="shared" si="23"/>
        <v>46.8</v>
      </c>
    </row>
    <row r="51" spans="4:14" x14ac:dyDescent="0.25">
      <c r="D51">
        <f>D36</f>
        <v>36.5</v>
      </c>
      <c r="E51">
        <f t="shared" ref="E51:N51" si="24">E36</f>
        <v>21</v>
      </c>
      <c r="F51">
        <f t="shared" si="24"/>
        <v>5</v>
      </c>
      <c r="G51">
        <f t="shared" si="24"/>
        <v>2</v>
      </c>
      <c r="H51">
        <f t="shared" si="24"/>
        <v>1.5</v>
      </c>
      <c r="I51">
        <f t="shared" si="24"/>
        <v>82.5</v>
      </c>
      <c r="J51">
        <f t="shared" si="24"/>
        <v>97</v>
      </c>
      <c r="K51">
        <f t="shared" si="24"/>
        <v>83</v>
      </c>
      <c r="L51">
        <f t="shared" si="24"/>
        <v>26</v>
      </c>
      <c r="M51">
        <f t="shared" si="24"/>
        <v>185.5</v>
      </c>
      <c r="N51" s="10">
        <f t="shared" si="24"/>
        <v>251.5</v>
      </c>
    </row>
    <row r="52" spans="4:14" x14ac:dyDescent="0.25">
      <c r="D52">
        <f>D40</f>
        <v>54.857142857142854</v>
      </c>
      <c r="E52">
        <f t="shared" ref="E52:N52" si="25">E40</f>
        <v>41.857142857142854</v>
      </c>
      <c r="F52">
        <f t="shared" si="25"/>
        <v>16</v>
      </c>
      <c r="G52">
        <f t="shared" si="25"/>
        <v>15.142857142857142</v>
      </c>
      <c r="H52">
        <f t="shared" si="25"/>
        <v>4.4285714285714288</v>
      </c>
      <c r="I52">
        <f t="shared" si="25"/>
        <v>30.428571428571427</v>
      </c>
      <c r="J52">
        <f t="shared" si="25"/>
        <v>14.571428571428571</v>
      </c>
      <c r="K52">
        <f t="shared" si="25"/>
        <v>14</v>
      </c>
      <c r="L52">
        <f t="shared" si="25"/>
        <v>5.1428571428571432</v>
      </c>
      <c r="M52">
        <f t="shared" si="25"/>
        <v>64.142857142857139</v>
      </c>
      <c r="N52" s="10">
        <f t="shared" si="25"/>
        <v>196.42857142857142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Summary</vt:lpstr>
      <vt:lpstr>YR</vt:lpstr>
    </vt:vector>
  </TitlesOfParts>
  <Company>Brevard County 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a_bennett</dc:creator>
  <cp:lastModifiedBy>Kim Reynolds</cp:lastModifiedBy>
  <cp:lastPrinted>2018-12-13T17:48:46Z</cp:lastPrinted>
  <dcterms:created xsi:type="dcterms:W3CDTF">2015-12-31T15:06:33Z</dcterms:created>
  <dcterms:modified xsi:type="dcterms:W3CDTF">2018-12-20T17:55:03Z</dcterms:modified>
</cp:coreProperties>
</file>