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1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J38" i="51" l="1"/>
  <c r="G253" i="52" l="1"/>
  <c r="E251" i="52"/>
  <c r="E250" i="52"/>
  <c r="E249" i="52"/>
  <c r="E248" i="52"/>
  <c r="E247" i="52"/>
  <c r="E246" i="52"/>
  <c r="E245" i="52"/>
  <c r="E244" i="52"/>
  <c r="E243" i="52"/>
  <c r="E242" i="52"/>
  <c r="J222" i="52"/>
  <c r="J223" i="52"/>
  <c r="J224" i="52"/>
  <c r="J225" i="52"/>
  <c r="J226" i="52"/>
  <c r="J227" i="52"/>
  <c r="J228" i="52"/>
  <c r="J229" i="52"/>
  <c r="J231" i="52"/>
  <c r="J232" i="52"/>
  <c r="J233" i="52"/>
  <c r="J234" i="52"/>
  <c r="J235" i="52"/>
  <c r="J236" i="52"/>
  <c r="J237" i="52"/>
  <c r="J238" i="52"/>
  <c r="J239" i="52"/>
  <c r="J240" i="52"/>
  <c r="J221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J160" i="52"/>
  <c r="J161" i="52"/>
  <c r="J162" i="52"/>
  <c r="J163" i="52"/>
  <c r="J164" i="52"/>
  <c r="J165" i="52"/>
  <c r="J166" i="52"/>
  <c r="J167" i="52"/>
  <c r="J168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J170" i="52"/>
  <c r="J171" i="52"/>
  <c r="J172" i="52"/>
  <c r="J173" i="52"/>
  <c r="J174" i="52"/>
  <c r="J175" i="52"/>
  <c r="J176" i="52"/>
  <c r="J177" i="52"/>
  <c r="J178" i="52"/>
  <c r="J17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79" i="52" s="1"/>
  <c r="I240" i="52" s="1"/>
  <c r="H75" i="51"/>
  <c r="H179" i="52" s="1"/>
  <c r="H240" i="52" s="1"/>
  <c r="K74" i="51"/>
  <c r="J75" i="5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I72" i="51"/>
  <c r="I178" i="52" s="1"/>
  <c r="I239" i="52" s="1"/>
  <c r="K70" i="51"/>
  <c r="J69" i="51"/>
  <c r="G69" i="51"/>
  <c r="G177" i="52" s="1"/>
  <c r="G238" i="52" s="1"/>
  <c r="K68" i="51"/>
  <c r="I69" i="51"/>
  <c r="I177" i="52" s="1"/>
  <c r="I238" i="52" s="1"/>
  <c r="H69" i="51"/>
  <c r="H177" i="52" s="1"/>
  <c r="H238" i="52" s="1"/>
  <c r="K67" i="51"/>
  <c r="J66" i="51"/>
  <c r="I66" i="51"/>
  <c r="I176" i="52" s="1"/>
  <c r="I237" i="52" s="1"/>
  <c r="K65" i="51"/>
  <c r="H66" i="51"/>
  <c r="H176" i="52" s="1"/>
  <c r="H237" i="52" s="1"/>
  <c r="G66" i="51"/>
  <c r="G176" i="52" s="1"/>
  <c r="G237" i="52" s="1"/>
  <c r="I63" i="51"/>
  <c r="I175" i="52" s="1"/>
  <c r="I236" i="52" s="1"/>
  <c r="H63" i="51"/>
  <c r="H175" i="52" s="1"/>
  <c r="H236" i="52" s="1"/>
  <c r="K62" i="51"/>
  <c r="J63" i="51"/>
  <c r="G63" i="51"/>
  <c r="G175" i="52" s="1"/>
  <c r="G236" i="52" s="1"/>
  <c r="H60" i="51"/>
  <c r="H174" i="52" s="1"/>
  <c r="H235" i="52" s="1"/>
  <c r="G60" i="51"/>
  <c r="G174" i="52" s="1"/>
  <c r="G235" i="52" s="1"/>
  <c r="K59" i="51"/>
  <c r="J60" i="51"/>
  <c r="I60" i="51"/>
  <c r="I174" i="52" s="1"/>
  <c r="I235" i="52" s="1"/>
  <c r="K58" i="51"/>
  <c r="J57" i="51"/>
  <c r="G57" i="51"/>
  <c r="G173" i="52" s="1"/>
  <c r="G234" i="52" s="1"/>
  <c r="K56" i="51"/>
  <c r="I57" i="51"/>
  <c r="I173" i="52" s="1"/>
  <c r="I234" i="52" s="1"/>
  <c r="H57" i="51"/>
  <c r="H173" i="52" s="1"/>
  <c r="H234" i="52" s="1"/>
  <c r="K55" i="51"/>
  <c r="J54" i="51"/>
  <c r="I54" i="51"/>
  <c r="I172" i="52" s="1"/>
  <c r="I233" i="52" s="1"/>
  <c r="K53" i="51"/>
  <c r="H54" i="51"/>
  <c r="H172" i="52" s="1"/>
  <c r="H233" i="52" s="1"/>
  <c r="G54" i="51"/>
  <c r="G172" i="52" s="1"/>
  <c r="G233" i="52" s="1"/>
  <c r="I51" i="51"/>
  <c r="I171" i="52" s="1"/>
  <c r="I232" i="52" s="1"/>
  <c r="H51" i="51"/>
  <c r="H171" i="52" s="1"/>
  <c r="H232" i="52" s="1"/>
  <c r="K50" i="51"/>
  <c r="J51" i="5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I48" i="51"/>
  <c r="I170" i="52" s="1"/>
  <c r="I231" i="52" s="1"/>
  <c r="K46" i="51"/>
  <c r="J14" i="51"/>
  <c r="J16" i="51" s="1"/>
  <c r="J17" i="51"/>
  <c r="J19" i="51" s="1"/>
  <c r="J20" i="51"/>
  <c r="J23" i="51"/>
  <c r="J25" i="51" s="1"/>
  <c r="J26" i="51"/>
  <c r="J28" i="51" s="1"/>
  <c r="J29" i="51"/>
  <c r="J32" i="51"/>
  <c r="J34" i="51" s="1"/>
  <c r="J35" i="51"/>
  <c r="J37" i="51" s="1"/>
  <c r="J40" i="51"/>
  <c r="J169" i="52" s="1"/>
  <c r="J230" i="52" s="1"/>
  <c r="K39" i="51"/>
  <c r="K36" i="51"/>
  <c r="K33" i="51"/>
  <c r="J31" i="51"/>
  <c r="K30" i="51"/>
  <c r="K27" i="51"/>
  <c r="K24" i="51"/>
  <c r="K21" i="51"/>
  <c r="K18" i="51"/>
  <c r="K15" i="51"/>
  <c r="K12" i="51"/>
  <c r="J11" i="51"/>
  <c r="J13" i="51" s="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O19" i="49"/>
  <c r="N19" i="49"/>
  <c r="M19" i="49"/>
  <c r="L19" i="49"/>
  <c r="P18" i="49"/>
  <c r="O18" i="49"/>
  <c r="N18" i="49"/>
  <c r="M18" i="49"/>
  <c r="L18" i="49"/>
  <c r="P17" i="49"/>
  <c r="O17" i="49"/>
  <c r="N17" i="49"/>
  <c r="M17" i="49"/>
  <c r="L17" i="49"/>
  <c r="P16" i="49"/>
  <c r="O16" i="49"/>
  <c r="N16" i="49"/>
  <c r="M16" i="49"/>
  <c r="L16" i="49"/>
  <c r="P15" i="49"/>
  <c r="O15" i="49"/>
  <c r="N15" i="49"/>
  <c r="M15" i="49"/>
  <c r="L15" i="49"/>
  <c r="P14" i="49"/>
  <c r="O14" i="49"/>
  <c r="N14" i="49"/>
  <c r="M14" i="49"/>
  <c r="L14" i="49"/>
  <c r="P13" i="49"/>
  <c r="O13" i="49"/>
  <c r="N13" i="49"/>
  <c r="M13" i="49"/>
  <c r="L13" i="49"/>
  <c r="P12" i="49"/>
  <c r="O12" i="49"/>
  <c r="N12" i="49"/>
  <c r="M12" i="49"/>
  <c r="L12" i="49"/>
  <c r="P11" i="49"/>
  <c r="O11" i="49"/>
  <c r="N11" i="49"/>
  <c r="M11" i="49"/>
  <c r="L11" i="49"/>
  <c r="P10" i="49"/>
  <c r="O10" i="49"/>
  <c r="N10" i="49"/>
  <c r="M10" i="49"/>
  <c r="L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J22" i="51"/>
  <c r="Q46" i="49"/>
  <c r="L20" i="49"/>
  <c r="P20" i="49"/>
  <c r="O20" i="49"/>
  <c r="M20" i="49"/>
  <c r="N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I11" i="51" s="1"/>
  <c r="I13" i="51" s="1"/>
  <c r="I160" i="52" s="1"/>
  <c r="I221" i="52" s="1"/>
  <c r="L19" i="44"/>
  <c r="M19" i="44"/>
  <c r="N19" i="44"/>
  <c r="O19" i="44"/>
  <c r="P19" i="44"/>
  <c r="B130" i="44"/>
  <c r="B126" i="44"/>
  <c r="B113" i="44"/>
  <c r="B99" i="44"/>
  <c r="B79" i="44"/>
  <c r="B67" i="44"/>
  <c r="H11" i="51" l="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O130" i="44"/>
  <c r="N130" i="44"/>
  <c r="M130" i="44"/>
  <c r="L130" i="44"/>
  <c r="K130" i="44"/>
  <c r="K19" i="49" s="1"/>
  <c r="I38" i="51" s="1"/>
  <c r="I40" i="51" s="1"/>
  <c r="I169" i="52" s="1"/>
  <c r="I230" i="52" s="1"/>
  <c r="J130" i="44"/>
  <c r="J19" i="49" s="1"/>
  <c r="I130" i="44"/>
  <c r="I19" i="49" s="1"/>
  <c r="H130" i="44"/>
  <c r="H19" i="49" s="1"/>
  <c r="G130" i="44"/>
  <c r="G19" i="49" s="1"/>
  <c r="F130" i="44"/>
  <c r="F19" i="49" s="1"/>
  <c r="E130" i="44"/>
  <c r="P126" i="44"/>
  <c r="O126" i="44"/>
  <c r="N126" i="44"/>
  <c r="M126" i="44"/>
  <c r="L126" i="44"/>
  <c r="K126" i="44"/>
  <c r="K18" i="49" s="1"/>
  <c r="I35" i="51" s="1"/>
  <c r="I37" i="51" s="1"/>
  <c r="I168" i="52" s="1"/>
  <c r="I229" i="52" s="1"/>
  <c r="J126" i="44"/>
  <c r="J18" i="49" s="1"/>
  <c r="I126" i="44"/>
  <c r="I18" i="49" s="1"/>
  <c r="H126" i="44"/>
  <c r="H18" i="49" s="1"/>
  <c r="G126" i="44"/>
  <c r="G18" i="49" s="1"/>
  <c r="F126" i="44"/>
  <c r="P99" i="44"/>
  <c r="O99" i="44"/>
  <c r="N99" i="44"/>
  <c r="M99" i="44"/>
  <c r="L99" i="44"/>
  <c r="K99" i="44"/>
  <c r="K16" i="49" s="1"/>
  <c r="I29" i="51" s="1"/>
  <c r="I31" i="51" s="1"/>
  <c r="I166" i="52" s="1"/>
  <c r="I227" i="52" s="1"/>
  <c r="J99" i="44"/>
  <c r="J16" i="49" s="1"/>
  <c r="I99" i="44"/>
  <c r="I16" i="49" s="1"/>
  <c r="H99" i="44"/>
  <c r="H16" i="49" s="1"/>
  <c r="G99" i="44"/>
  <c r="G16" i="49" s="1"/>
  <c r="F99" i="44"/>
  <c r="F16" i="49" s="1"/>
  <c r="E99" i="44"/>
  <c r="P79" i="44"/>
  <c r="O79" i="44"/>
  <c r="N79" i="44"/>
  <c r="M79" i="44"/>
  <c r="L79" i="44"/>
  <c r="K79" i="44"/>
  <c r="K15" i="49" s="1"/>
  <c r="I26" i="51" s="1"/>
  <c r="I28" i="51" s="1"/>
  <c r="I165" i="52" s="1"/>
  <c r="I226" i="52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O67" i="44"/>
  <c r="N67" i="44"/>
  <c r="M67" i="44"/>
  <c r="L67" i="44"/>
  <c r="K67" i="44"/>
  <c r="K14" i="49" s="1"/>
  <c r="I23" i="51" s="1"/>
  <c r="I25" i="51" s="1"/>
  <c r="I164" i="52" s="1"/>
  <c r="I225" i="52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O35" i="44"/>
  <c r="N35" i="44"/>
  <c r="M35" i="44"/>
  <c r="L35" i="44"/>
  <c r="K35" i="44"/>
  <c r="K12" i="49" s="1"/>
  <c r="I17" i="51" s="1"/>
  <c r="I19" i="51" s="1"/>
  <c r="I162" i="52" s="1"/>
  <c r="I223" i="52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O28" i="44"/>
  <c r="N28" i="44"/>
  <c r="M28" i="44"/>
  <c r="L28" i="44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I14" i="51" l="1"/>
  <c r="I16" i="51" s="1"/>
  <c r="I161" i="52" s="1"/>
  <c r="I222" i="52" s="1"/>
  <c r="H38" i="51"/>
  <c r="H40" i="51" s="1"/>
  <c r="H169" i="52" s="1"/>
  <c r="H230" i="52" s="1"/>
  <c r="H35" i="5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P113" i="44"/>
  <c r="N113" i="44"/>
  <c r="G35" i="51" l="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L113" i="44"/>
  <c r="K113" i="44"/>
  <c r="K17" i="49" s="1"/>
  <c r="I32" i="51" s="1"/>
  <c r="I34" i="51" s="1"/>
  <c r="I167" i="52" s="1"/>
  <c r="I228" i="52" s="1"/>
  <c r="J113" i="44"/>
  <c r="J17" i="49" s="1"/>
  <c r="I113" i="44"/>
  <c r="I17" i="49" s="1"/>
  <c r="P41" i="44"/>
  <c r="O41" i="44"/>
  <c r="N41" i="44"/>
  <c r="M41" i="44"/>
  <c r="L41" i="44"/>
  <c r="K41" i="44"/>
  <c r="K13" i="49" s="1"/>
  <c r="J41" i="44"/>
  <c r="J13" i="49" s="1"/>
  <c r="J20" i="49" s="1"/>
  <c r="I41" i="44"/>
  <c r="I13" i="49" s="1"/>
  <c r="I20" i="49" s="1"/>
  <c r="I20" i="51" l="1"/>
  <c r="I22" i="51" s="1"/>
  <c r="I163" i="52" s="1"/>
  <c r="I224" i="52" s="1"/>
  <c r="K20" i="49"/>
  <c r="G37" i="5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<sst xmlns="http://schemas.openxmlformats.org/spreadsheetml/2006/main" count="1600" uniqueCount="344">
  <si>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</si>
  <si>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</si>
  <si>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</si>
  <si>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</si>
  <si>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</si>
  <si>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</si>
  <si>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</si>
  <si>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</si>
  <si>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</si>
  <si>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</si>
  <si>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</si>
  <si>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</si>
  <si>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</si>
  <si>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</si>
  <si>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</si>
  <si>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</si>
  <si>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</si>
  <si>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</si>
  <si>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</si>
  <si>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</si>
  <si>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</si>
  <si>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</si>
  <si>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</si>
  <si>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</si>
  <si>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</si>
  <si>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</si>
  <si>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</si>
  <si>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</si>
  <si>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</si>
  <si>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</si>
  <si>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</si>
  <si>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</si>
  <si>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</si>
  <si>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</si>
  <si>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</si>
  <si>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</si>
  <si>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</si>
  <si>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</si>
  <si>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</si>
  <si>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</si>
  <si>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</si>
  <si>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</si>
  <si>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</si>
  <si>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</si>
  <si>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</si>
  <si>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</si>
  <si>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</si>
  <si>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</si>
  <si>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</si>
  <si>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</si>
  <si>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</si>
  <si>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</si>
  <si>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</si>
  <si>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</si>
  <si>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</si>
  <si>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</si>
  <si>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</si>
  <si>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</si>
  <si>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</si>
  <si>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</si>
  <si>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</si>
  <si>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</si>
  <si>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</si>
  <si>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</si>
  <si>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</si>
  <si>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</si>
  <si>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</si>
  <si>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</si>
  <si>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</si>
  <si>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</si>
  <si>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</si>
  <si>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</si>
  <si>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</si>
  <si>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</si>
  <si>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</si>
  <si>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</si>
  <si>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</si>
  <si>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</si>
  <si>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</si>
  <si>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</si>
  <si>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</si>
  <si>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</si>
  <si>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</si>
  <si>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</si>
  <si>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</si>
  <si>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</si>
  <si>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</si>
  <si>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</si>
  <si>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</si>
  <si>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</si>
  <si>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</si>
  <si>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</si>
  <si>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</si>
  <si>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</si>
  <si>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</si>
  <si>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</si>
  <si>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</si>
  <si>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</si>
  <si>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</si>
  <si>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</si>
  <si>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</si>
  <si>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</si>
  <si>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</si>
  <si>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</si>
  <si>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</si>
  <si>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</si>
  <si>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</si>
  <si>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</si>
  <si>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</si>
  <si>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</si>
  <si>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</si>
  <si>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</si>
  <si>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</si>
  <si>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</si>
  <si>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</si>
  <si>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</si>
  <si>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</si>
  <si>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</si>
  <si>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</si>
  <si>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</si>
  <si>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</si>
  <si>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</si>
  <si>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</si>
  <si>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</si>
  <si>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</si>
  <si>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</si>
  <si>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</si>
  <si>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</si>
  <si>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</si>
  <si>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</si>
  <si>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</si>
  <si>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</si>
  <si>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</si>
  <si>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</si>
  <si>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</si>
  <si>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</si>
  <si>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</si>
  <si>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</si>
  <si>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</si>
  <si>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</si>
  <si>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</si>
  <si>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</si>
  <si>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</si>
  <si>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</si>
  <si>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</si>
  <si>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</si>
  <si>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</si>
  <si>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</si>
  <si>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</si>
  <si>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</si>
  <si>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</si>
  <si>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</si>
  <si>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</si>
  <si>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</si>
  <si>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</si>
  <si>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</si>
  <si>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</si>
  <si>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</si>
  <si>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</si>
  <si>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</si>
  <si>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</si>
  <si>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</si>
  <si>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</si>
  <si>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</si>
  <si>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</si>
  <si>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</si>
  <si>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</si>
  <si>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</si>
  <si>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</si>
  <si>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</si>
  <si>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</si>
  <si>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</si>
  <si>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</si>
  <si>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</si>
  <si>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</si>
  <si>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</si>
  <si>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</si>
  <si>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</si>
  <si>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</si>
  <si>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</si>
  <si>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</si>
  <si>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</si>
  <si>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</si>
  <si>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</si>
  <si>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</si>
  <si>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</si>
  <si>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</si>
  <si>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</si>
  <si>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</si>
  <si>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</si>
  <si>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</si>
  <si>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</si>
  <si>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</si>
  <si>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</si>
  <si>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</si>
  <si>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</si>
  <si>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</si>
  <si>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</si>
  <si>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</si>
  <si>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</si>
  <si>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</si>
  <si>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</si>
  <si>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</si>
  <si>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</si>
  <si>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</si>
  <si>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</si>
  <si>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</si>
  <si>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</si>
  <si>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</si>
  <si>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</si>
  <si>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</si>
  <si>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</si>
  <si>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</si>
  <si>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</si>
  <si>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</si>
  <si>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</si>
  <si>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</si>
  <si>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</si>
  <si>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</si>
  <si>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</si>
  <si>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</si>
  <si>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</si>
  <si>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</si>
  <si>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</si>
  <si>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</si>
  <si>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</si>
  <si>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</si>
  <si>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</si>
  <si>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</si>
  <si>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</si>
  <si>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</si>
  <si>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</si>
  <si>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</si>
  <si>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</si>
  <si>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</si>
  <si>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</si>
  <si>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</si>
  <si>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</si>
  <si>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</si>
  <si>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</si>
  <si>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</si>
  <si>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</si>
  <si>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</si>
  <si>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</si>
  <si>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</si>
  <si>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</si>
  <si>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</si>
  <si>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</si>
  <si>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</si>
  <si>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</si>
  <si>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</si>
  <si>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</si>
  <si>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</si>
  <si>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</si>
  <si>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</si>
  <si>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</si>
  <si>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</si>
  <si>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</si>
  <si>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</si>
  <si>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</si>
  <si>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</si>
  <si>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</si>
  <si>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</si>
  <si>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</si>
  <si>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</si>
  <si>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</si>
  <si>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</si>
  <si>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</si>
  <si>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</si>
  <si>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</si>
  <si>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</si>
  <si>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</si>
  <si>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</si>
  <si>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</si>
  <si>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</si>
  <si>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</si>
  <si>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</si>
  <si>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</si>
  <si>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</si>
  <si>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</si>
  <si>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</si>
  <si>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</si>
  <si>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</si>
  <si>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</si>
  <si>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</si>
  <si>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</si>
  <si>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</si>
  <si>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</si>
  <si>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</si>
  <si>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</si>
  <si>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</si>
  <si>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</si>
  <si>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</si>
  <si>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</si>
  <si>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</si>
  <si>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</si>
  <si>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</si>
  <si>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</si>
  <si>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</si>
  <si>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</si>
  <si>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</si>
  <si>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</si>
  <si>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</si>
  <si>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</si>
  <si>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</si>
  <si>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</si>
  <si>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</si>
  <si>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</si>
  <si>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</si>
  <si>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</si>
  <si>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</si>
  <si>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</si>
  <si>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</si>
  <si>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</si>
  <si>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</si>
  <si>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</si>
  <si>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</si>
  <si>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</si>
  <si>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</si>
  <si>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</si>
  <si>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</si>
  <si>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</si>
  <si>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</si>
  <si>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</si>
  <si>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</si>
  <si>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</si>
  <si>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</si>
  <si>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</si>
  <si>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</si>
  <si>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</si>
  <si>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</si>
  <si>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</si>
  <si>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</si>
  <si>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</si>
  <si>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</si>
  <si>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</si>
  <si>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</si>
  <si>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</si>
  <si>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</si>
  <si>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</si>
  <si>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</si>
  <si>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</si>
  <si>
    <t>Spring Break and &amp; Training New Employees</t>
  </si>
  <si>
    <t>Spring Break &amp; Training New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</si>
</sst>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20" fillId="4" borderId="19" xfId="43" applyFill="1" applyProtection="1">
      <alignment horizontal="center" vertical="center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115" zoomScale="85" zoomScaleNormal="85" zoomScaleSheetLayoutView="85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67" t="s">
        <v>11</v>
      </c>
      <c r="E4" s="167"/>
      <c r="F4" s="8"/>
      <c r="G4" s="23" t="s">
        <v>248</v>
      </c>
      <c r="H4" s="167" t="s">
        <v>83</v>
      </c>
      <c r="I4" s="167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68" t="s">
        <v>337</v>
      </c>
      <c r="E5" s="168"/>
      <c r="F5" s="8"/>
      <c r="N5" s="9"/>
      <c r="Q5" s="187" t="s">
        <v>153</v>
      </c>
      <c r="R5" s="187"/>
    </row>
    <row r="6" spans="1:18" ht="26.25" customHeight="1" x14ac:dyDescent="0.3">
      <c r="A6" s="7"/>
      <c r="C6" s="23" t="s">
        <v>85</v>
      </c>
      <c r="D6" s="167" t="s">
        <v>338</v>
      </c>
      <c r="E6" s="167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78" t="s">
        <v>162</v>
      </c>
      <c r="C11" s="179"/>
      <c r="D11" s="180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>
        <v>0</v>
      </c>
      <c r="K11" s="51">
        <v>1</v>
      </c>
      <c r="L11" s="51"/>
      <c r="M11" s="51"/>
      <c r="N11" s="51"/>
      <c r="O11" s="51"/>
      <c r="P11" s="52"/>
      <c r="Q11" s="69">
        <f>SUM(E11:P11)</f>
        <v>3</v>
      </c>
      <c r="R11" s="191"/>
    </row>
    <row r="12" spans="1:18" ht="19.5" customHeight="1" x14ac:dyDescent="0.2">
      <c r="B12" s="169" t="s">
        <v>163</v>
      </c>
      <c r="C12" s="170"/>
      <c r="D12" s="171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>
        <v>1</v>
      </c>
      <c r="K12" s="54">
        <v>2</v>
      </c>
      <c r="L12" s="54"/>
      <c r="M12" s="54"/>
      <c r="N12" s="54"/>
      <c r="O12" s="54"/>
      <c r="P12" s="55"/>
      <c r="Q12" s="69">
        <f t="shared" ref="Q12:Q19" si="0">SUM(E12:P12)</f>
        <v>23</v>
      </c>
      <c r="R12" s="192"/>
    </row>
    <row r="13" spans="1:18" ht="19.5" customHeight="1" x14ac:dyDescent="0.2">
      <c r="B13" s="169" t="s">
        <v>164</v>
      </c>
      <c r="C13" s="170"/>
      <c r="D13" s="171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>
        <v>7</v>
      </c>
      <c r="K13" s="57">
        <v>7</v>
      </c>
      <c r="L13" s="57"/>
      <c r="M13" s="57"/>
      <c r="N13" s="57"/>
      <c r="O13" s="57"/>
      <c r="P13" s="58"/>
      <c r="Q13" s="70">
        <f t="shared" si="0"/>
        <v>47</v>
      </c>
      <c r="R13" s="192"/>
    </row>
    <row r="14" spans="1:18" ht="19.5" customHeight="1" x14ac:dyDescent="0.2">
      <c r="B14" s="169" t="s">
        <v>165</v>
      </c>
      <c r="C14" s="170"/>
      <c r="D14" s="171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>
        <v>602</v>
      </c>
      <c r="K14" s="54">
        <v>576</v>
      </c>
      <c r="L14" s="54"/>
      <c r="M14" s="54"/>
      <c r="N14" s="54"/>
      <c r="O14" s="54"/>
      <c r="P14" s="55"/>
      <c r="Q14" s="70">
        <f t="shared" si="0"/>
        <v>4209</v>
      </c>
      <c r="R14" s="192"/>
    </row>
    <row r="15" spans="1:18" ht="19.5" customHeight="1" x14ac:dyDescent="0.2">
      <c r="B15" s="169" t="s">
        <v>166</v>
      </c>
      <c r="C15" s="170"/>
      <c r="D15" s="171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>
        <v>1</v>
      </c>
      <c r="K15" s="57">
        <v>1</v>
      </c>
      <c r="L15" s="57"/>
      <c r="M15" s="57"/>
      <c r="N15" s="57"/>
      <c r="O15" s="57"/>
      <c r="P15" s="58"/>
      <c r="Q15" s="70">
        <f t="shared" si="0"/>
        <v>13</v>
      </c>
      <c r="R15" s="192"/>
    </row>
    <row r="16" spans="1:18" ht="19.5" customHeight="1" x14ac:dyDescent="0.2">
      <c r="B16" s="169" t="s">
        <v>167</v>
      </c>
      <c r="C16" s="170"/>
      <c r="D16" s="171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>
        <v>22</v>
      </c>
      <c r="K16" s="54">
        <v>35</v>
      </c>
      <c r="L16" s="54"/>
      <c r="M16" s="54"/>
      <c r="N16" s="54"/>
      <c r="O16" s="54"/>
      <c r="P16" s="55"/>
      <c r="Q16" s="70">
        <f t="shared" si="0"/>
        <v>182</v>
      </c>
      <c r="R16" s="192"/>
    </row>
    <row r="17" spans="1:18" ht="19.5" customHeight="1" x14ac:dyDescent="0.2">
      <c r="B17" s="188" t="s">
        <v>168</v>
      </c>
      <c r="C17" s="189"/>
      <c r="D17" s="190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>
        <v>17</v>
      </c>
      <c r="K17" s="57">
        <v>12</v>
      </c>
      <c r="L17" s="57"/>
      <c r="M17" s="57"/>
      <c r="N17" s="57"/>
      <c r="O17" s="57"/>
      <c r="P17" s="58"/>
      <c r="Q17" s="71">
        <f t="shared" si="0"/>
        <v>104</v>
      </c>
      <c r="R17" s="192"/>
    </row>
    <row r="18" spans="1:18" ht="19.5" customHeight="1" thickBot="1" x14ac:dyDescent="0.25">
      <c r="B18" s="172" t="s">
        <v>169</v>
      </c>
      <c r="C18" s="173"/>
      <c r="D18" s="174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/>
      <c r="M18" s="60"/>
      <c r="N18" s="60"/>
      <c r="O18" s="60"/>
      <c r="P18" s="61"/>
      <c r="Q18" s="72">
        <f t="shared" si="0"/>
        <v>0</v>
      </c>
      <c r="R18" s="192"/>
    </row>
    <row r="19" spans="1:18" s="17" customFormat="1" ht="19.5" customHeight="1" thickTop="1" thickBot="1" x14ac:dyDescent="0.25">
      <c r="B19" s="175" t="s">
        <v>170</v>
      </c>
      <c r="C19" s="176"/>
      <c r="D19" s="177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650</v>
      </c>
      <c r="K19" s="40">
        <f t="shared" si="1"/>
        <v>634</v>
      </c>
      <c r="L19" s="40">
        <f t="shared" si="1"/>
        <v>0</v>
      </c>
      <c r="M19" s="40">
        <f t="shared" si="1"/>
        <v>0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73">
        <f t="shared" si="0"/>
        <v>4581</v>
      </c>
      <c r="R19" s="193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78" t="s">
        <v>171</v>
      </c>
      <c r="C22" s="179"/>
      <c r="D22" s="180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>
        <v>574</v>
      </c>
      <c r="K22" s="51">
        <v>666</v>
      </c>
      <c r="L22" s="51"/>
      <c r="M22" s="51"/>
      <c r="N22" s="51"/>
      <c r="O22" s="51"/>
      <c r="P22" s="52"/>
      <c r="Q22" s="74">
        <f t="shared" ref="Q22:Q28" si="2">SUM(E22:P22)</f>
        <v>4032</v>
      </c>
      <c r="R22" s="191"/>
    </row>
    <row r="23" spans="1:18" ht="19.5" customHeight="1" x14ac:dyDescent="0.2">
      <c r="B23" s="169" t="s">
        <v>172</v>
      </c>
      <c r="C23" s="170"/>
      <c r="D23" s="171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>
        <v>13</v>
      </c>
      <c r="K23" s="54">
        <v>29</v>
      </c>
      <c r="L23" s="54"/>
      <c r="M23" s="54"/>
      <c r="N23" s="54"/>
      <c r="O23" s="54"/>
      <c r="P23" s="55"/>
      <c r="Q23" s="75">
        <f t="shared" si="2"/>
        <v>99</v>
      </c>
      <c r="R23" s="192"/>
    </row>
    <row r="24" spans="1:18" ht="19.5" customHeight="1" x14ac:dyDescent="0.2">
      <c r="B24" s="169" t="s">
        <v>173</v>
      </c>
      <c r="C24" s="170"/>
      <c r="D24" s="171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>
        <v>200</v>
      </c>
      <c r="K24" s="57">
        <v>162</v>
      </c>
      <c r="L24" s="57"/>
      <c r="M24" s="57"/>
      <c r="N24" s="57"/>
      <c r="O24" s="57"/>
      <c r="P24" s="58"/>
      <c r="Q24" s="76">
        <f t="shared" si="2"/>
        <v>1313</v>
      </c>
      <c r="R24" s="192"/>
    </row>
    <row r="25" spans="1:18" ht="19.5" customHeight="1" x14ac:dyDescent="0.2">
      <c r="B25" s="169" t="s">
        <v>167</v>
      </c>
      <c r="C25" s="170"/>
      <c r="D25" s="171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/>
      <c r="M25" s="54"/>
      <c r="N25" s="54"/>
      <c r="O25" s="54"/>
      <c r="P25" s="55"/>
      <c r="Q25" s="76">
        <f t="shared" si="2"/>
        <v>0</v>
      </c>
      <c r="R25" s="192"/>
    </row>
    <row r="26" spans="1:18" ht="19.5" customHeight="1" x14ac:dyDescent="0.2">
      <c r="B26" s="169" t="s">
        <v>168</v>
      </c>
      <c r="C26" s="170"/>
      <c r="D26" s="171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/>
      <c r="M26" s="57"/>
      <c r="N26" s="57"/>
      <c r="O26" s="57"/>
      <c r="P26" s="58"/>
      <c r="Q26" s="76">
        <f t="shared" si="2"/>
        <v>0</v>
      </c>
      <c r="R26" s="192"/>
    </row>
    <row r="27" spans="1:18" ht="19.5" customHeight="1" thickBot="1" x14ac:dyDescent="0.25">
      <c r="B27" s="172" t="s">
        <v>169</v>
      </c>
      <c r="C27" s="173"/>
      <c r="D27" s="174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/>
      <c r="M27" s="60"/>
      <c r="N27" s="60"/>
      <c r="O27" s="60"/>
      <c r="P27" s="61"/>
      <c r="Q27" s="77">
        <f t="shared" si="2"/>
        <v>0</v>
      </c>
      <c r="R27" s="192"/>
    </row>
    <row r="28" spans="1:18" s="17" customFormat="1" ht="19.5" customHeight="1" thickTop="1" thickBot="1" x14ac:dyDescent="0.25">
      <c r="B28" s="175" t="s">
        <v>174</v>
      </c>
      <c r="C28" s="176"/>
      <c r="D28" s="177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787</v>
      </c>
      <c r="K28" s="40">
        <f t="shared" si="3"/>
        <v>857</v>
      </c>
      <c r="L28" s="40">
        <f t="shared" si="3"/>
        <v>0</v>
      </c>
      <c r="M28" s="40">
        <f t="shared" si="3"/>
        <v>0</v>
      </c>
      <c r="N28" s="40">
        <f t="shared" si="3"/>
        <v>0</v>
      </c>
      <c r="O28" s="40">
        <f t="shared" si="3"/>
        <v>0</v>
      </c>
      <c r="P28" s="41">
        <f t="shared" si="3"/>
        <v>0</v>
      </c>
      <c r="Q28" s="78">
        <f t="shared" si="2"/>
        <v>5444</v>
      </c>
      <c r="R28" s="193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78" t="s">
        <v>175</v>
      </c>
      <c r="C31" s="179"/>
      <c r="D31" s="180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>
        <v>189</v>
      </c>
      <c r="K31" s="51">
        <v>105</v>
      </c>
      <c r="L31" s="51"/>
      <c r="M31" s="51"/>
      <c r="N31" s="51"/>
      <c r="O31" s="51"/>
      <c r="P31" s="52"/>
      <c r="Q31" s="74">
        <f t="shared" ref="Q31:Q35" si="4">SUM(E31:P31)</f>
        <v>1000</v>
      </c>
      <c r="R31" s="191"/>
    </row>
    <row r="32" spans="1:18" ht="19.5" customHeight="1" x14ac:dyDescent="0.2">
      <c r="B32" s="169" t="s">
        <v>176</v>
      </c>
      <c r="C32" s="170"/>
      <c r="D32" s="171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>
        <v>1</v>
      </c>
      <c r="K32" s="54">
        <v>0</v>
      </c>
      <c r="L32" s="54"/>
      <c r="M32" s="54"/>
      <c r="N32" s="54"/>
      <c r="O32" s="54"/>
      <c r="P32" s="55"/>
      <c r="Q32" s="79">
        <f t="shared" si="4"/>
        <v>6</v>
      </c>
      <c r="R32" s="192"/>
    </row>
    <row r="33" spans="1:18" ht="19.5" customHeight="1" x14ac:dyDescent="0.2">
      <c r="B33" s="169" t="s">
        <v>177</v>
      </c>
      <c r="C33" s="170"/>
      <c r="D33" s="171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>
        <v>0</v>
      </c>
      <c r="K33" s="57">
        <v>2</v>
      </c>
      <c r="L33" s="57"/>
      <c r="M33" s="57"/>
      <c r="N33" s="57"/>
      <c r="O33" s="57"/>
      <c r="P33" s="58"/>
      <c r="Q33" s="77">
        <f t="shared" si="4"/>
        <v>14</v>
      </c>
      <c r="R33" s="192"/>
    </row>
    <row r="34" spans="1:18" ht="19.5" customHeight="1" thickBot="1" x14ac:dyDescent="0.25">
      <c r="B34" s="172" t="s">
        <v>169</v>
      </c>
      <c r="C34" s="173"/>
      <c r="D34" s="174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/>
      <c r="M34" s="60"/>
      <c r="N34" s="60"/>
      <c r="O34" s="60"/>
      <c r="P34" s="61"/>
      <c r="Q34" s="77">
        <f t="shared" si="4"/>
        <v>0</v>
      </c>
      <c r="R34" s="192"/>
    </row>
    <row r="35" spans="1:18" s="17" customFormat="1" ht="19.5" customHeight="1" thickTop="1" thickBot="1" x14ac:dyDescent="0.25">
      <c r="B35" s="175" t="s">
        <v>178</v>
      </c>
      <c r="C35" s="176"/>
      <c r="D35" s="177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190</v>
      </c>
      <c r="K35" s="40">
        <f t="shared" si="5"/>
        <v>107</v>
      </c>
      <c r="L35" s="40">
        <f t="shared" si="5"/>
        <v>0</v>
      </c>
      <c r="M35" s="40">
        <f t="shared" si="5"/>
        <v>0</v>
      </c>
      <c r="N35" s="40">
        <f t="shared" si="5"/>
        <v>0</v>
      </c>
      <c r="O35" s="40">
        <f t="shared" si="5"/>
        <v>0</v>
      </c>
      <c r="P35" s="41">
        <f t="shared" si="5"/>
        <v>0</v>
      </c>
      <c r="Q35" s="78">
        <f t="shared" si="4"/>
        <v>1020</v>
      </c>
      <c r="R35" s="193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78" t="s">
        <v>180</v>
      </c>
      <c r="C38" s="179"/>
      <c r="D38" s="180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>
        <v>207</v>
      </c>
      <c r="K38" s="51">
        <v>163</v>
      </c>
      <c r="L38" s="51"/>
      <c r="M38" s="51"/>
      <c r="N38" s="51"/>
      <c r="O38" s="51"/>
      <c r="P38" s="52"/>
      <c r="Q38" s="74">
        <f t="shared" ref="Q38:Q41" si="6">SUM(E38:P38)</f>
        <v>1334</v>
      </c>
      <c r="R38" s="191"/>
    </row>
    <row r="39" spans="1:18" ht="19.5" customHeight="1" x14ac:dyDescent="0.2">
      <c r="B39" s="169" t="s">
        <v>181</v>
      </c>
      <c r="C39" s="170"/>
      <c r="D39" s="171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>
        <v>542</v>
      </c>
      <c r="K39" s="54">
        <v>605</v>
      </c>
      <c r="L39" s="54"/>
      <c r="M39" s="54"/>
      <c r="N39" s="54"/>
      <c r="O39" s="54"/>
      <c r="P39" s="55"/>
      <c r="Q39" s="75">
        <f t="shared" si="6"/>
        <v>4021</v>
      </c>
      <c r="R39" s="192"/>
    </row>
    <row r="40" spans="1:18" ht="19.5" customHeight="1" thickBot="1" x14ac:dyDescent="0.25">
      <c r="B40" s="172" t="s">
        <v>169</v>
      </c>
      <c r="C40" s="173"/>
      <c r="D40" s="174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>
        <v>5</v>
      </c>
      <c r="K40" s="63">
        <v>6</v>
      </c>
      <c r="L40" s="63"/>
      <c r="M40" s="63"/>
      <c r="N40" s="63"/>
      <c r="O40" s="63"/>
      <c r="P40" s="64"/>
      <c r="Q40" s="76">
        <f t="shared" si="6"/>
        <v>33</v>
      </c>
      <c r="R40" s="192"/>
    </row>
    <row r="41" spans="1:18" s="17" customFormat="1" ht="19.5" customHeight="1" thickTop="1" thickBot="1" x14ac:dyDescent="0.25">
      <c r="B41" s="175" t="s">
        <v>182</v>
      </c>
      <c r="C41" s="176"/>
      <c r="D41" s="177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754</v>
      </c>
      <c r="K41" s="40">
        <f t="shared" si="7"/>
        <v>774</v>
      </c>
      <c r="L41" s="40">
        <f t="shared" si="7"/>
        <v>0</v>
      </c>
      <c r="M41" s="40">
        <f t="shared" si="7"/>
        <v>0</v>
      </c>
      <c r="N41" s="40">
        <f t="shared" si="7"/>
        <v>0</v>
      </c>
      <c r="O41" s="40">
        <f t="shared" si="7"/>
        <v>0</v>
      </c>
      <c r="P41" s="41">
        <f t="shared" si="7"/>
        <v>0</v>
      </c>
      <c r="Q41" s="80">
        <f t="shared" si="6"/>
        <v>5388</v>
      </c>
      <c r="R41" s="193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78" t="s">
        <v>183</v>
      </c>
      <c r="C45" s="179"/>
      <c r="D45" s="180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>
        <v>2</v>
      </c>
      <c r="K45" s="51">
        <v>5</v>
      </c>
      <c r="L45" s="51"/>
      <c r="M45" s="51"/>
      <c r="N45" s="51"/>
      <c r="O45" s="51"/>
      <c r="P45" s="52"/>
      <c r="Q45" s="74">
        <f t="shared" ref="Q45:Q67" si="8">SUM(E45:P45)</f>
        <v>29</v>
      </c>
      <c r="R45" s="191"/>
    </row>
    <row r="46" spans="1:18" ht="19.5" customHeight="1" x14ac:dyDescent="0.2">
      <c r="B46" s="169" t="s">
        <v>184</v>
      </c>
      <c r="C46" s="170"/>
      <c r="D46" s="171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>
        <v>1</v>
      </c>
      <c r="K46" s="54">
        <v>4</v>
      </c>
      <c r="L46" s="54"/>
      <c r="M46" s="54"/>
      <c r="N46" s="54"/>
      <c r="O46" s="54"/>
      <c r="P46" s="55"/>
      <c r="Q46" s="75">
        <f t="shared" si="8"/>
        <v>17</v>
      </c>
      <c r="R46" s="192"/>
    </row>
    <row r="47" spans="1:18" ht="19.5" customHeight="1" x14ac:dyDescent="0.2">
      <c r="B47" s="169" t="s">
        <v>185</v>
      </c>
      <c r="C47" s="170"/>
      <c r="D47" s="171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>
        <v>65</v>
      </c>
      <c r="K47" s="57">
        <v>59</v>
      </c>
      <c r="L47" s="57"/>
      <c r="M47" s="57"/>
      <c r="N47" s="57"/>
      <c r="O47" s="57"/>
      <c r="P47" s="58"/>
      <c r="Q47" s="75">
        <f t="shared" si="8"/>
        <v>363</v>
      </c>
      <c r="R47" s="192"/>
    </row>
    <row r="48" spans="1:18" ht="19.5" customHeight="1" x14ac:dyDescent="0.2">
      <c r="B48" s="169" t="s">
        <v>186</v>
      </c>
      <c r="C48" s="170"/>
      <c r="D48" s="171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>
        <v>0</v>
      </c>
      <c r="K48" s="54">
        <v>1</v>
      </c>
      <c r="L48" s="54"/>
      <c r="M48" s="54"/>
      <c r="N48" s="54"/>
      <c r="O48" s="54"/>
      <c r="P48" s="55"/>
      <c r="Q48" s="75">
        <f t="shared" si="8"/>
        <v>6</v>
      </c>
      <c r="R48" s="192"/>
    </row>
    <row r="49" spans="2:18" ht="19.5" customHeight="1" x14ac:dyDescent="0.2">
      <c r="B49" s="169" t="s">
        <v>187</v>
      </c>
      <c r="C49" s="170"/>
      <c r="D49" s="171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>
        <v>69</v>
      </c>
      <c r="K49" s="57">
        <v>49</v>
      </c>
      <c r="L49" s="57"/>
      <c r="M49" s="57"/>
      <c r="N49" s="57"/>
      <c r="O49" s="57"/>
      <c r="P49" s="58"/>
      <c r="Q49" s="75">
        <f t="shared" si="8"/>
        <v>518</v>
      </c>
      <c r="R49" s="192"/>
    </row>
    <row r="50" spans="2:18" ht="19.5" customHeight="1" x14ac:dyDescent="0.2">
      <c r="B50" s="169" t="s">
        <v>188</v>
      </c>
      <c r="C50" s="170"/>
      <c r="D50" s="171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>
        <v>2</v>
      </c>
      <c r="K50" s="54">
        <v>0</v>
      </c>
      <c r="L50" s="54"/>
      <c r="M50" s="54"/>
      <c r="N50" s="54"/>
      <c r="O50" s="54"/>
      <c r="P50" s="55"/>
      <c r="Q50" s="75">
        <f t="shared" si="8"/>
        <v>2</v>
      </c>
      <c r="R50" s="192"/>
    </row>
    <row r="51" spans="2:18" ht="19.5" customHeight="1" x14ac:dyDescent="0.2">
      <c r="B51" s="169" t="s">
        <v>189</v>
      </c>
      <c r="C51" s="170"/>
      <c r="D51" s="171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>
        <v>32</v>
      </c>
      <c r="K51" s="57">
        <v>21</v>
      </c>
      <c r="L51" s="57"/>
      <c r="M51" s="57"/>
      <c r="N51" s="57"/>
      <c r="O51" s="57"/>
      <c r="P51" s="58"/>
      <c r="Q51" s="75">
        <f t="shared" si="8"/>
        <v>183</v>
      </c>
      <c r="R51" s="192"/>
    </row>
    <row r="52" spans="2:18" ht="19.5" customHeight="1" x14ac:dyDescent="0.2">
      <c r="B52" s="169" t="s">
        <v>190</v>
      </c>
      <c r="C52" s="170"/>
      <c r="D52" s="171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>
        <v>0</v>
      </c>
      <c r="K52" s="54">
        <v>0</v>
      </c>
      <c r="L52" s="54"/>
      <c r="M52" s="54"/>
      <c r="N52" s="54"/>
      <c r="O52" s="54"/>
      <c r="P52" s="55"/>
      <c r="Q52" s="75">
        <f t="shared" si="8"/>
        <v>8</v>
      </c>
      <c r="R52" s="192"/>
    </row>
    <row r="53" spans="2:18" ht="19.5" customHeight="1" x14ac:dyDescent="0.2">
      <c r="B53" s="169" t="s">
        <v>191</v>
      </c>
      <c r="C53" s="170"/>
      <c r="D53" s="171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>
        <v>48</v>
      </c>
      <c r="K53" s="57">
        <v>68</v>
      </c>
      <c r="L53" s="57"/>
      <c r="M53" s="57"/>
      <c r="N53" s="57"/>
      <c r="O53" s="57"/>
      <c r="P53" s="58"/>
      <c r="Q53" s="75">
        <f t="shared" si="8"/>
        <v>261</v>
      </c>
      <c r="R53" s="192"/>
    </row>
    <row r="54" spans="2:18" ht="19.5" customHeight="1" thickBot="1" x14ac:dyDescent="0.25">
      <c r="B54" s="169" t="s">
        <v>192</v>
      </c>
      <c r="C54" s="170"/>
      <c r="D54" s="171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>
        <v>33</v>
      </c>
      <c r="K54" s="54">
        <v>30</v>
      </c>
      <c r="L54" s="54"/>
      <c r="M54" s="54"/>
      <c r="N54" s="54"/>
      <c r="O54" s="54"/>
      <c r="P54" s="55"/>
      <c r="Q54" s="75">
        <f t="shared" si="8"/>
        <v>162</v>
      </c>
      <c r="R54" s="193"/>
    </row>
    <row r="55" spans="2:18" ht="19.5" customHeight="1" x14ac:dyDescent="0.2">
      <c r="B55" s="169" t="s">
        <v>193</v>
      </c>
      <c r="C55" s="170"/>
      <c r="D55" s="171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>
        <v>25</v>
      </c>
      <c r="K55" s="57">
        <v>19</v>
      </c>
      <c r="L55" s="57"/>
      <c r="M55" s="57"/>
      <c r="N55" s="57"/>
      <c r="O55" s="57"/>
      <c r="P55" s="58"/>
      <c r="Q55" s="42">
        <f t="shared" si="8"/>
        <v>123</v>
      </c>
    </row>
    <row r="56" spans="2:18" ht="19.5" customHeight="1" x14ac:dyDescent="0.2">
      <c r="B56" s="169" t="s">
        <v>194</v>
      </c>
      <c r="C56" s="170"/>
      <c r="D56" s="171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>
        <v>14</v>
      </c>
      <c r="K56" s="54">
        <v>17</v>
      </c>
      <c r="L56" s="54"/>
      <c r="M56" s="54"/>
      <c r="N56" s="54"/>
      <c r="O56" s="54"/>
      <c r="P56" s="55"/>
      <c r="Q56" s="42">
        <f t="shared" si="8"/>
        <v>46</v>
      </c>
    </row>
    <row r="57" spans="2:18" ht="19.5" customHeight="1" x14ac:dyDescent="0.2">
      <c r="B57" s="169" t="s">
        <v>195</v>
      </c>
      <c r="C57" s="170"/>
      <c r="D57" s="171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/>
      <c r="M57" s="57"/>
      <c r="N57" s="57"/>
      <c r="O57" s="57"/>
      <c r="P57" s="58"/>
      <c r="Q57" s="42">
        <f t="shared" si="8"/>
        <v>0</v>
      </c>
    </row>
    <row r="58" spans="2:18" ht="19.5" customHeight="1" x14ac:dyDescent="0.2">
      <c r="B58" s="169" t="s">
        <v>196</v>
      </c>
      <c r="C58" s="170"/>
      <c r="D58" s="171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>
        <v>0</v>
      </c>
      <c r="K58" s="54">
        <v>2</v>
      </c>
      <c r="L58" s="54"/>
      <c r="M58" s="54"/>
      <c r="N58" s="54"/>
      <c r="O58" s="54"/>
      <c r="P58" s="55"/>
      <c r="Q58" s="42">
        <f t="shared" si="8"/>
        <v>16</v>
      </c>
    </row>
    <row r="59" spans="2:18" ht="19.5" customHeight="1" x14ac:dyDescent="0.2">
      <c r="B59" s="169" t="s">
        <v>197</v>
      </c>
      <c r="C59" s="170"/>
      <c r="D59" s="171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/>
      <c r="M59" s="57"/>
      <c r="N59" s="57"/>
      <c r="O59" s="57"/>
      <c r="P59" s="58"/>
      <c r="Q59" s="42">
        <f t="shared" si="8"/>
        <v>0</v>
      </c>
    </row>
    <row r="60" spans="2:18" ht="19.5" customHeight="1" x14ac:dyDescent="0.2">
      <c r="B60" s="169" t="s">
        <v>198</v>
      </c>
      <c r="C60" s="170"/>
      <c r="D60" s="171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>
        <v>6</v>
      </c>
      <c r="K60" s="54">
        <v>0</v>
      </c>
      <c r="L60" s="54"/>
      <c r="M60" s="54"/>
      <c r="N60" s="54"/>
      <c r="O60" s="54"/>
      <c r="P60" s="55"/>
      <c r="Q60" s="42">
        <f t="shared" si="8"/>
        <v>48</v>
      </c>
    </row>
    <row r="61" spans="2:18" ht="19.5" customHeight="1" x14ac:dyDescent="0.2">
      <c r="B61" s="169" t="s">
        <v>199</v>
      </c>
      <c r="C61" s="170"/>
      <c r="D61" s="171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>
        <v>0</v>
      </c>
      <c r="K61" s="57">
        <v>4</v>
      </c>
      <c r="L61" s="57"/>
      <c r="M61" s="57"/>
      <c r="N61" s="57"/>
      <c r="O61" s="57"/>
      <c r="P61" s="58"/>
      <c r="Q61" s="42">
        <f t="shared" si="8"/>
        <v>5</v>
      </c>
    </row>
    <row r="62" spans="2:18" ht="19.5" customHeight="1" x14ac:dyDescent="0.2">
      <c r="B62" s="169" t="s">
        <v>200</v>
      </c>
      <c r="C62" s="170"/>
      <c r="D62" s="171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/>
      <c r="M62" s="54"/>
      <c r="N62" s="54"/>
      <c r="O62" s="54"/>
      <c r="P62" s="55"/>
      <c r="Q62" s="42">
        <f t="shared" si="8"/>
        <v>0</v>
      </c>
    </row>
    <row r="63" spans="2:18" ht="19.5" customHeight="1" x14ac:dyDescent="0.2">
      <c r="B63" s="169" t="s">
        <v>201</v>
      </c>
      <c r="C63" s="170"/>
      <c r="D63" s="171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/>
      <c r="M63" s="57"/>
      <c r="N63" s="57"/>
      <c r="O63" s="57"/>
      <c r="P63" s="58"/>
      <c r="Q63" s="43">
        <f t="shared" si="8"/>
        <v>0</v>
      </c>
    </row>
    <row r="64" spans="2:18" ht="19.5" customHeight="1" x14ac:dyDescent="0.2">
      <c r="B64" s="169" t="s">
        <v>202</v>
      </c>
      <c r="C64" s="170"/>
      <c r="D64" s="171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>
        <v>2</v>
      </c>
      <c r="K64" s="54">
        <v>0</v>
      </c>
      <c r="L64" s="54"/>
      <c r="M64" s="54"/>
      <c r="N64" s="54"/>
      <c r="O64" s="54"/>
      <c r="P64" s="55"/>
      <c r="Q64" s="43">
        <f t="shared" si="8"/>
        <v>7</v>
      </c>
    </row>
    <row r="65" spans="1:18" ht="19.5" customHeight="1" x14ac:dyDescent="0.2">
      <c r="B65" s="169" t="s">
        <v>203</v>
      </c>
      <c r="C65" s="170"/>
      <c r="D65" s="171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>
        <v>5</v>
      </c>
      <c r="K65" s="57">
        <v>4</v>
      </c>
      <c r="L65" s="57"/>
      <c r="M65" s="57"/>
      <c r="N65" s="57"/>
      <c r="O65" s="57"/>
      <c r="P65" s="58"/>
      <c r="Q65" s="46">
        <f t="shared" si="8"/>
        <v>24</v>
      </c>
    </row>
    <row r="66" spans="1:18" ht="19.5" customHeight="1" thickBot="1" x14ac:dyDescent="0.25">
      <c r="B66" s="172" t="s">
        <v>169</v>
      </c>
      <c r="C66" s="173"/>
      <c r="D66" s="174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/>
      <c r="M66" s="60"/>
      <c r="N66" s="60"/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5" t="str">
        <f>"Total "&amp;C44&amp;" ="</f>
        <v>Total Circuit Civil =</v>
      </c>
      <c r="C67" s="176"/>
      <c r="D67" s="177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304</v>
      </c>
      <c r="K67" s="40">
        <f t="shared" si="9"/>
        <v>283</v>
      </c>
      <c r="L67" s="40">
        <f t="shared" si="9"/>
        <v>0</v>
      </c>
      <c r="M67" s="40">
        <f t="shared" si="9"/>
        <v>0</v>
      </c>
      <c r="N67" s="40">
        <f t="shared" si="9"/>
        <v>0</v>
      </c>
      <c r="O67" s="40">
        <f t="shared" si="9"/>
        <v>0</v>
      </c>
      <c r="P67" s="41">
        <f t="shared" si="9"/>
        <v>0</v>
      </c>
      <c r="Q67" s="45">
        <f t="shared" si="8"/>
        <v>1818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78" t="s">
        <v>204</v>
      </c>
      <c r="C70" s="179"/>
      <c r="D70" s="180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>
        <v>562</v>
      </c>
      <c r="K70" s="51">
        <v>393</v>
      </c>
      <c r="L70" s="51"/>
      <c r="M70" s="51"/>
      <c r="N70" s="51"/>
      <c r="O70" s="51"/>
      <c r="P70" s="52"/>
      <c r="Q70" s="74">
        <f t="shared" ref="Q70:Q79" si="10">SUM(E70:P70)</f>
        <v>2710</v>
      </c>
      <c r="R70" s="191"/>
    </row>
    <row r="71" spans="1:18" ht="19.5" customHeight="1" x14ac:dyDescent="0.2">
      <c r="B71" s="169" t="s">
        <v>205</v>
      </c>
      <c r="C71" s="170"/>
      <c r="D71" s="171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>
        <v>156</v>
      </c>
      <c r="K71" s="54">
        <v>188</v>
      </c>
      <c r="L71" s="54"/>
      <c r="M71" s="54"/>
      <c r="N71" s="54"/>
      <c r="O71" s="54"/>
      <c r="P71" s="55"/>
      <c r="Q71" s="75">
        <f t="shared" si="10"/>
        <v>1064</v>
      </c>
      <c r="R71" s="192"/>
    </row>
    <row r="72" spans="1:18" ht="19.5" customHeight="1" x14ac:dyDescent="0.2">
      <c r="B72" s="169" t="s">
        <v>206</v>
      </c>
      <c r="C72" s="170"/>
      <c r="D72" s="171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>
        <v>2</v>
      </c>
      <c r="K72" s="57">
        <v>0</v>
      </c>
      <c r="L72" s="57"/>
      <c r="M72" s="57"/>
      <c r="N72" s="57"/>
      <c r="O72" s="57"/>
      <c r="P72" s="58"/>
      <c r="Q72" s="75">
        <f t="shared" si="10"/>
        <v>16</v>
      </c>
      <c r="R72" s="192"/>
    </row>
    <row r="73" spans="1:18" ht="19.5" customHeight="1" x14ac:dyDescent="0.2">
      <c r="B73" s="169" t="s">
        <v>207</v>
      </c>
      <c r="C73" s="170"/>
      <c r="D73" s="171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>
        <v>207</v>
      </c>
      <c r="K73" s="54">
        <v>175</v>
      </c>
      <c r="L73" s="54"/>
      <c r="M73" s="54"/>
      <c r="N73" s="54"/>
      <c r="O73" s="54"/>
      <c r="P73" s="55"/>
      <c r="Q73" s="75">
        <f t="shared" si="10"/>
        <v>1567</v>
      </c>
      <c r="R73" s="192"/>
    </row>
    <row r="74" spans="1:18" ht="19.5" customHeight="1" x14ac:dyDescent="0.2">
      <c r="B74" s="169" t="s">
        <v>208</v>
      </c>
      <c r="C74" s="170"/>
      <c r="D74" s="171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>
        <v>7</v>
      </c>
      <c r="K74" s="57">
        <v>2</v>
      </c>
      <c r="L74" s="57"/>
      <c r="M74" s="57"/>
      <c r="N74" s="57"/>
      <c r="O74" s="57"/>
      <c r="P74" s="58"/>
      <c r="Q74" s="75">
        <f t="shared" si="10"/>
        <v>39</v>
      </c>
      <c r="R74" s="192"/>
    </row>
    <row r="75" spans="1:18" ht="19.5" customHeight="1" x14ac:dyDescent="0.2">
      <c r="B75" s="169" t="s">
        <v>209</v>
      </c>
      <c r="C75" s="170"/>
      <c r="D75" s="171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4"/>
      <c r="N75" s="54"/>
      <c r="O75" s="54"/>
      <c r="P75" s="55"/>
      <c r="Q75" s="76">
        <f t="shared" si="10"/>
        <v>1</v>
      </c>
      <c r="R75" s="192"/>
    </row>
    <row r="76" spans="1:18" ht="19.5" customHeight="1" x14ac:dyDescent="0.2">
      <c r="B76" s="169" t="s">
        <v>203</v>
      </c>
      <c r="C76" s="170"/>
      <c r="D76" s="171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>
        <v>3</v>
      </c>
      <c r="K76" s="57">
        <v>1</v>
      </c>
      <c r="L76" s="57"/>
      <c r="M76" s="57"/>
      <c r="N76" s="57"/>
      <c r="O76" s="57"/>
      <c r="P76" s="58"/>
      <c r="Q76" s="81">
        <f t="shared" si="10"/>
        <v>13</v>
      </c>
      <c r="R76" s="192"/>
    </row>
    <row r="77" spans="1:18" ht="19.5" customHeight="1" x14ac:dyDescent="0.2">
      <c r="B77" s="169" t="s">
        <v>210</v>
      </c>
      <c r="C77" s="170"/>
      <c r="D77" s="171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4"/>
      <c r="N77" s="54"/>
      <c r="O77" s="54"/>
      <c r="P77" s="55"/>
      <c r="Q77" s="79">
        <f t="shared" si="10"/>
        <v>0</v>
      </c>
      <c r="R77" s="192"/>
    </row>
    <row r="78" spans="1:18" ht="19.5" customHeight="1" thickBot="1" x14ac:dyDescent="0.25">
      <c r="B78" s="172" t="s">
        <v>169</v>
      </c>
      <c r="C78" s="173"/>
      <c r="D78" s="174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/>
      <c r="M78" s="63"/>
      <c r="N78" s="63"/>
      <c r="O78" s="63"/>
      <c r="P78" s="64"/>
      <c r="Q78" s="77">
        <f t="shared" si="10"/>
        <v>0</v>
      </c>
      <c r="R78" s="192"/>
    </row>
    <row r="79" spans="1:18" s="17" customFormat="1" ht="19.5" customHeight="1" thickTop="1" thickBot="1" x14ac:dyDescent="0.25">
      <c r="B79" s="175" t="str">
        <f>"Total "&amp;C69&amp;" ="</f>
        <v>Total County Civil =</v>
      </c>
      <c r="C79" s="176"/>
      <c r="D79" s="177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937</v>
      </c>
      <c r="K79" s="40">
        <f t="shared" si="11"/>
        <v>759</v>
      </c>
      <c r="L79" s="40">
        <f t="shared" si="11"/>
        <v>0</v>
      </c>
      <c r="M79" s="40">
        <f t="shared" si="11"/>
        <v>0</v>
      </c>
      <c r="N79" s="40">
        <f t="shared" si="11"/>
        <v>0</v>
      </c>
      <c r="O79" s="40">
        <f t="shared" si="11"/>
        <v>0</v>
      </c>
      <c r="P79" s="41">
        <f t="shared" si="11"/>
        <v>0</v>
      </c>
      <c r="Q79" s="78">
        <f t="shared" si="10"/>
        <v>5410</v>
      </c>
      <c r="R79" s="193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78" t="s">
        <v>211</v>
      </c>
      <c r="C83" s="179"/>
      <c r="D83" s="180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>
        <v>192</v>
      </c>
      <c r="K83" s="51">
        <v>185</v>
      </c>
      <c r="L83" s="51"/>
      <c r="M83" s="51"/>
      <c r="N83" s="51"/>
      <c r="O83" s="51"/>
      <c r="P83" s="52"/>
      <c r="Q83" s="74">
        <f t="shared" ref="Q83:Q99" si="12">SUM(E83:P83)</f>
        <v>1238</v>
      </c>
      <c r="R83" s="191"/>
    </row>
    <row r="84" spans="1:18" ht="19.5" customHeight="1" x14ac:dyDescent="0.2">
      <c r="B84" s="169" t="s">
        <v>212</v>
      </c>
      <c r="C84" s="170"/>
      <c r="D84" s="171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>
        <v>29</v>
      </c>
      <c r="K84" s="54">
        <v>27</v>
      </c>
      <c r="L84" s="54"/>
      <c r="M84" s="54"/>
      <c r="N84" s="54"/>
      <c r="O84" s="54"/>
      <c r="P84" s="55"/>
      <c r="Q84" s="75">
        <f t="shared" si="12"/>
        <v>160</v>
      </c>
      <c r="R84" s="192"/>
    </row>
    <row r="85" spans="1:18" ht="19.5" customHeight="1" x14ac:dyDescent="0.2">
      <c r="B85" s="169" t="s">
        <v>213</v>
      </c>
      <c r="C85" s="170"/>
      <c r="D85" s="171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/>
      <c r="M85" s="57"/>
      <c r="N85" s="57"/>
      <c r="O85" s="57"/>
      <c r="P85" s="58"/>
      <c r="Q85" s="75">
        <f t="shared" si="12"/>
        <v>0</v>
      </c>
      <c r="R85" s="192"/>
    </row>
    <row r="86" spans="1:18" ht="19.5" customHeight="1" x14ac:dyDescent="0.2">
      <c r="B86" s="169" t="s">
        <v>214</v>
      </c>
      <c r="C86" s="170"/>
      <c r="D86" s="171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>
        <v>53</v>
      </c>
      <c r="K86" s="54">
        <v>43</v>
      </c>
      <c r="L86" s="54"/>
      <c r="M86" s="54"/>
      <c r="N86" s="54"/>
      <c r="O86" s="54"/>
      <c r="P86" s="55"/>
      <c r="Q86" s="75">
        <f t="shared" si="12"/>
        <v>332</v>
      </c>
      <c r="R86" s="192"/>
    </row>
    <row r="87" spans="1:18" ht="19.5" customHeight="1" x14ac:dyDescent="0.2">
      <c r="B87" s="169" t="s">
        <v>215</v>
      </c>
      <c r="C87" s="170"/>
      <c r="D87" s="171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>
        <v>22</v>
      </c>
      <c r="K87" s="57">
        <v>14</v>
      </c>
      <c r="L87" s="57"/>
      <c r="M87" s="57"/>
      <c r="N87" s="57"/>
      <c r="O87" s="57"/>
      <c r="P87" s="58"/>
      <c r="Q87" s="75">
        <f t="shared" si="12"/>
        <v>124</v>
      </c>
      <c r="R87" s="192"/>
    </row>
    <row r="88" spans="1:18" ht="19.5" customHeight="1" x14ac:dyDescent="0.2">
      <c r="B88" s="169" t="s">
        <v>216</v>
      </c>
      <c r="C88" s="170"/>
      <c r="D88" s="171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>
        <v>17</v>
      </c>
      <c r="K88" s="54">
        <v>9</v>
      </c>
      <c r="L88" s="54"/>
      <c r="M88" s="54"/>
      <c r="N88" s="54"/>
      <c r="O88" s="54"/>
      <c r="P88" s="55"/>
      <c r="Q88" s="75">
        <f t="shared" si="12"/>
        <v>67</v>
      </c>
      <c r="R88" s="192"/>
    </row>
    <row r="89" spans="1:18" ht="19.5" customHeight="1" x14ac:dyDescent="0.2">
      <c r="B89" s="169" t="s">
        <v>195</v>
      </c>
      <c r="C89" s="170"/>
      <c r="D89" s="171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/>
      <c r="M89" s="57"/>
      <c r="N89" s="57"/>
      <c r="O89" s="57"/>
      <c r="P89" s="58"/>
      <c r="Q89" s="75">
        <f t="shared" si="12"/>
        <v>0</v>
      </c>
      <c r="R89" s="192"/>
    </row>
    <row r="90" spans="1:18" ht="19.5" customHeight="1" x14ac:dyDescent="0.2">
      <c r="B90" s="169" t="s">
        <v>217</v>
      </c>
      <c r="C90" s="170"/>
      <c r="D90" s="171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>
        <v>118</v>
      </c>
      <c r="K90" s="54">
        <v>97</v>
      </c>
      <c r="L90" s="54"/>
      <c r="M90" s="54"/>
      <c r="N90" s="54"/>
      <c r="O90" s="54"/>
      <c r="P90" s="55"/>
      <c r="Q90" s="75">
        <f t="shared" si="12"/>
        <v>764</v>
      </c>
      <c r="R90" s="192"/>
    </row>
    <row r="91" spans="1:18" ht="19.5" customHeight="1" x14ac:dyDescent="0.2">
      <c r="B91" s="169" t="s">
        <v>218</v>
      </c>
      <c r="C91" s="170"/>
      <c r="D91" s="171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>
        <v>87</v>
      </c>
      <c r="K91" s="57">
        <v>114</v>
      </c>
      <c r="L91" s="57"/>
      <c r="M91" s="57"/>
      <c r="N91" s="57"/>
      <c r="O91" s="57"/>
      <c r="P91" s="58"/>
      <c r="Q91" s="75">
        <f t="shared" si="12"/>
        <v>621</v>
      </c>
      <c r="R91" s="192"/>
    </row>
    <row r="92" spans="1:18" ht="19.5" customHeight="1" thickBot="1" x14ac:dyDescent="0.25">
      <c r="B92" s="169" t="s">
        <v>219</v>
      </c>
      <c r="C92" s="170"/>
      <c r="D92" s="171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>
        <v>59</v>
      </c>
      <c r="K92" s="54">
        <v>39</v>
      </c>
      <c r="L92" s="54"/>
      <c r="M92" s="54"/>
      <c r="N92" s="54"/>
      <c r="O92" s="54"/>
      <c r="P92" s="55"/>
      <c r="Q92" s="75">
        <f t="shared" si="12"/>
        <v>394</v>
      </c>
      <c r="R92" s="193"/>
    </row>
    <row r="93" spans="1:18" ht="19.5" customHeight="1" x14ac:dyDescent="0.2">
      <c r="B93" s="169" t="s">
        <v>220</v>
      </c>
      <c r="C93" s="170"/>
      <c r="D93" s="171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>
        <v>0</v>
      </c>
      <c r="K93" s="57">
        <v>1</v>
      </c>
      <c r="L93" s="57"/>
      <c r="M93" s="57"/>
      <c r="N93" s="57"/>
      <c r="O93" s="57"/>
      <c r="P93" s="58"/>
      <c r="Q93" s="42">
        <f t="shared" si="12"/>
        <v>5</v>
      </c>
    </row>
    <row r="94" spans="1:18" ht="19.5" customHeight="1" x14ac:dyDescent="0.2">
      <c r="B94" s="169" t="s">
        <v>221</v>
      </c>
      <c r="C94" s="170"/>
      <c r="D94" s="171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>
        <v>9</v>
      </c>
      <c r="K94" s="54">
        <v>6</v>
      </c>
      <c r="L94" s="54"/>
      <c r="M94" s="54"/>
      <c r="N94" s="54"/>
      <c r="O94" s="54"/>
      <c r="P94" s="55"/>
      <c r="Q94" s="43">
        <f t="shared" si="12"/>
        <v>51</v>
      </c>
    </row>
    <row r="95" spans="1:18" ht="19.5" customHeight="1" x14ac:dyDescent="0.2">
      <c r="B95" s="169" t="s">
        <v>222</v>
      </c>
      <c r="C95" s="170"/>
      <c r="D95" s="171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/>
      <c r="M95" s="57"/>
      <c r="N95" s="57"/>
      <c r="O95" s="57"/>
      <c r="P95" s="58"/>
      <c r="Q95" s="43">
        <f t="shared" si="12"/>
        <v>0</v>
      </c>
    </row>
    <row r="96" spans="1:18" ht="19.5" customHeight="1" x14ac:dyDescent="0.2">
      <c r="B96" s="169" t="s">
        <v>223</v>
      </c>
      <c r="C96" s="170"/>
      <c r="D96" s="171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/>
      <c r="M96" s="54"/>
      <c r="N96" s="54"/>
      <c r="O96" s="54"/>
      <c r="P96" s="55"/>
      <c r="Q96" s="48">
        <f t="shared" si="12"/>
        <v>0</v>
      </c>
    </row>
    <row r="97" spans="1:18" ht="19.5" customHeight="1" x14ac:dyDescent="0.2">
      <c r="B97" s="169" t="s">
        <v>224</v>
      </c>
      <c r="C97" s="170"/>
      <c r="D97" s="171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/>
      <c r="M97" s="57"/>
      <c r="N97" s="57"/>
      <c r="O97" s="57"/>
      <c r="P97" s="58"/>
      <c r="Q97" s="49">
        <f t="shared" si="12"/>
        <v>1</v>
      </c>
    </row>
    <row r="98" spans="1:18" ht="19.5" customHeight="1" thickBot="1" x14ac:dyDescent="0.25">
      <c r="B98" s="172" t="s">
        <v>169</v>
      </c>
      <c r="C98" s="173"/>
      <c r="D98" s="174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/>
      <c r="M98" s="60"/>
      <c r="N98" s="60"/>
      <c r="O98" s="60"/>
      <c r="P98" s="61"/>
      <c r="Q98" s="44">
        <f t="shared" si="12"/>
        <v>0</v>
      </c>
    </row>
    <row r="99" spans="1:18" s="17" customFormat="1" ht="19.5" customHeight="1" thickTop="1" thickBot="1" x14ac:dyDescent="0.25">
      <c r="B99" s="175" t="str">
        <f>"Total "&amp;C82&amp;" ="</f>
        <v>Total Probate =</v>
      </c>
      <c r="C99" s="176"/>
      <c r="D99" s="177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586</v>
      </c>
      <c r="K99" s="40">
        <f t="shared" si="13"/>
        <v>535</v>
      </c>
      <c r="L99" s="40">
        <f t="shared" si="13"/>
        <v>0</v>
      </c>
      <c r="M99" s="40">
        <f t="shared" si="13"/>
        <v>0</v>
      </c>
      <c r="N99" s="40">
        <f t="shared" si="13"/>
        <v>0</v>
      </c>
      <c r="O99" s="40">
        <f t="shared" si="13"/>
        <v>0</v>
      </c>
      <c r="P99" s="41">
        <f t="shared" si="13"/>
        <v>0</v>
      </c>
      <c r="Q99" s="45">
        <f t="shared" si="12"/>
        <v>3757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78" t="s">
        <v>225</v>
      </c>
      <c r="C102" s="179"/>
      <c r="D102" s="180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>
        <v>17</v>
      </c>
      <c r="K102" s="51">
        <v>20</v>
      </c>
      <c r="L102" s="51"/>
      <c r="M102" s="51"/>
      <c r="N102" s="51"/>
      <c r="O102" s="51"/>
      <c r="P102" s="52"/>
      <c r="Q102" s="74">
        <f t="shared" ref="Q102:Q113" si="14">SUM(E102:P102)</f>
        <v>120</v>
      </c>
      <c r="R102" s="191"/>
    </row>
    <row r="103" spans="1:18" s="11" customFormat="1" ht="19.5" customHeight="1" x14ac:dyDescent="0.2">
      <c r="A103" s="10"/>
      <c r="B103" s="169" t="s">
        <v>226</v>
      </c>
      <c r="C103" s="170"/>
      <c r="D103" s="171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>
        <v>197</v>
      </c>
      <c r="K103" s="54">
        <v>173</v>
      </c>
      <c r="L103" s="54"/>
      <c r="M103" s="54"/>
      <c r="N103" s="54"/>
      <c r="O103" s="54"/>
      <c r="P103" s="55"/>
      <c r="Q103" s="75">
        <f t="shared" si="14"/>
        <v>1152</v>
      </c>
      <c r="R103" s="192"/>
    </row>
    <row r="104" spans="1:18" s="11" customFormat="1" ht="19.5" customHeight="1" x14ac:dyDescent="0.2">
      <c r="A104" s="10"/>
      <c r="B104" s="169" t="s">
        <v>227</v>
      </c>
      <c r="C104" s="170"/>
      <c r="D104" s="171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>
        <v>212</v>
      </c>
      <c r="K104" s="57">
        <v>218</v>
      </c>
      <c r="L104" s="57"/>
      <c r="M104" s="57"/>
      <c r="N104" s="57"/>
      <c r="O104" s="57"/>
      <c r="P104" s="58"/>
      <c r="Q104" s="75">
        <f t="shared" si="14"/>
        <v>1472</v>
      </c>
      <c r="R104" s="192"/>
    </row>
    <row r="105" spans="1:18" s="11" customFormat="1" ht="19.5" customHeight="1" x14ac:dyDescent="0.2">
      <c r="A105" s="10"/>
      <c r="B105" s="169" t="s">
        <v>228</v>
      </c>
      <c r="C105" s="170"/>
      <c r="D105" s="171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>
        <v>21</v>
      </c>
      <c r="K105" s="54">
        <v>40</v>
      </c>
      <c r="L105" s="54"/>
      <c r="M105" s="54"/>
      <c r="N105" s="54"/>
      <c r="O105" s="54"/>
      <c r="P105" s="55"/>
      <c r="Q105" s="75">
        <f t="shared" si="14"/>
        <v>170</v>
      </c>
      <c r="R105" s="192"/>
    </row>
    <row r="106" spans="1:18" s="11" customFormat="1" ht="19.5" customHeight="1" x14ac:dyDescent="0.2">
      <c r="A106" s="10"/>
      <c r="B106" s="169" t="s">
        <v>229</v>
      </c>
      <c r="C106" s="170"/>
      <c r="D106" s="171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>
        <v>2</v>
      </c>
      <c r="K106" s="57">
        <v>0</v>
      </c>
      <c r="L106" s="57"/>
      <c r="M106" s="57"/>
      <c r="N106" s="57"/>
      <c r="O106" s="57"/>
      <c r="P106" s="58"/>
      <c r="Q106" s="75">
        <f t="shared" si="14"/>
        <v>5</v>
      </c>
      <c r="R106" s="192"/>
    </row>
    <row r="107" spans="1:18" s="11" customFormat="1" ht="19.5" customHeight="1" x14ac:dyDescent="0.2">
      <c r="A107" s="10"/>
      <c r="B107" s="169" t="s">
        <v>230</v>
      </c>
      <c r="C107" s="170"/>
      <c r="D107" s="171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>
        <v>16</v>
      </c>
      <c r="K107" s="54">
        <v>10</v>
      </c>
      <c r="L107" s="54"/>
      <c r="M107" s="54"/>
      <c r="N107" s="54"/>
      <c r="O107" s="54"/>
      <c r="P107" s="55"/>
      <c r="Q107" s="75">
        <f t="shared" si="14"/>
        <v>110</v>
      </c>
      <c r="R107" s="192"/>
    </row>
    <row r="108" spans="1:18" s="11" customFormat="1" ht="19.5" customHeight="1" x14ac:dyDescent="0.2">
      <c r="A108" s="10"/>
      <c r="B108" s="169" t="s">
        <v>231</v>
      </c>
      <c r="C108" s="170"/>
      <c r="D108" s="171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>
        <v>18</v>
      </c>
      <c r="K108" s="57">
        <v>21</v>
      </c>
      <c r="L108" s="57"/>
      <c r="M108" s="57"/>
      <c r="N108" s="57"/>
      <c r="O108" s="57"/>
      <c r="P108" s="58"/>
      <c r="Q108" s="75">
        <f t="shared" si="14"/>
        <v>145</v>
      </c>
      <c r="R108" s="192"/>
    </row>
    <row r="109" spans="1:18" s="11" customFormat="1" ht="19.5" customHeight="1" x14ac:dyDescent="0.2">
      <c r="A109" s="10"/>
      <c r="B109" s="169" t="s">
        <v>232</v>
      </c>
      <c r="C109" s="170"/>
      <c r="D109" s="171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>
        <v>22</v>
      </c>
      <c r="K109" s="54">
        <v>22</v>
      </c>
      <c r="L109" s="54"/>
      <c r="M109" s="54"/>
      <c r="N109" s="54"/>
      <c r="O109" s="54"/>
      <c r="P109" s="55"/>
      <c r="Q109" s="75">
        <f t="shared" si="14"/>
        <v>119</v>
      </c>
      <c r="R109" s="192"/>
    </row>
    <row r="110" spans="1:18" s="11" customFormat="1" ht="19.5" customHeight="1" x14ac:dyDescent="0.2">
      <c r="A110" s="10"/>
      <c r="B110" s="169" t="s">
        <v>233</v>
      </c>
      <c r="C110" s="170"/>
      <c r="D110" s="171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>
        <v>49</v>
      </c>
      <c r="K110" s="57">
        <v>49</v>
      </c>
      <c r="L110" s="57"/>
      <c r="M110" s="57"/>
      <c r="N110" s="57"/>
      <c r="O110" s="57"/>
      <c r="P110" s="58"/>
      <c r="Q110" s="75">
        <f t="shared" si="14"/>
        <v>263</v>
      </c>
      <c r="R110" s="192"/>
    </row>
    <row r="111" spans="1:18" s="11" customFormat="1" ht="19.5" customHeight="1" thickBot="1" x14ac:dyDescent="0.25">
      <c r="A111" s="10"/>
      <c r="B111" s="169" t="s">
        <v>234</v>
      </c>
      <c r="C111" s="170"/>
      <c r="D111" s="171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>
        <v>62</v>
      </c>
      <c r="K111" s="54">
        <v>67</v>
      </c>
      <c r="L111" s="54"/>
      <c r="M111" s="54"/>
      <c r="N111" s="54"/>
      <c r="O111" s="54"/>
      <c r="P111" s="55"/>
      <c r="Q111" s="76">
        <f t="shared" si="14"/>
        <v>488</v>
      </c>
      <c r="R111" s="193"/>
    </row>
    <row r="112" spans="1:18" s="11" customFormat="1" ht="19.5" customHeight="1" thickBot="1" x14ac:dyDescent="0.25">
      <c r="A112" s="10"/>
      <c r="B112" s="172" t="s">
        <v>169</v>
      </c>
      <c r="C112" s="173"/>
      <c r="D112" s="174"/>
      <c r="E112" s="62">
        <v>0</v>
      </c>
      <c r="F112" s="63">
        <v>0</v>
      </c>
      <c r="G112" s="63">
        <v>0</v>
      </c>
      <c r="H112" s="63"/>
      <c r="I112" s="63">
        <v>0</v>
      </c>
      <c r="J112" s="63">
        <v>0</v>
      </c>
      <c r="K112" s="63">
        <v>0</v>
      </c>
      <c r="L112" s="63"/>
      <c r="M112" s="63"/>
      <c r="N112" s="63"/>
      <c r="O112" s="63"/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5" t="str">
        <f>"Total "&amp;C101&amp;" ="</f>
        <v>Total Family =</v>
      </c>
      <c r="C113" s="176"/>
      <c r="D113" s="177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616</v>
      </c>
      <c r="K113" s="40">
        <f t="shared" si="15"/>
        <v>620</v>
      </c>
      <c r="L113" s="40">
        <f t="shared" si="15"/>
        <v>0</v>
      </c>
      <c r="M113" s="40">
        <f t="shared" si="15"/>
        <v>0</v>
      </c>
      <c r="N113" s="40">
        <f t="shared" si="15"/>
        <v>0</v>
      </c>
      <c r="O113" s="40">
        <f t="shared" si="15"/>
        <v>0</v>
      </c>
      <c r="P113" s="41">
        <f t="shared" si="15"/>
        <v>0</v>
      </c>
      <c r="Q113" s="47">
        <f t="shared" si="14"/>
        <v>4044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78" t="s">
        <v>235</v>
      </c>
      <c r="C117" s="179"/>
      <c r="D117" s="180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>
        <v>35</v>
      </c>
      <c r="K117" s="51">
        <v>23</v>
      </c>
      <c r="L117" s="51"/>
      <c r="M117" s="51"/>
      <c r="N117" s="51"/>
      <c r="O117" s="51"/>
      <c r="P117" s="52"/>
      <c r="Q117" s="74">
        <f t="shared" ref="Q117:Q126" si="16">SUM(E117:P117)</f>
        <v>245</v>
      </c>
      <c r="R117" s="191"/>
    </row>
    <row r="118" spans="1:18" ht="19.5" customHeight="1" x14ac:dyDescent="0.2">
      <c r="B118" s="169" t="s">
        <v>236</v>
      </c>
      <c r="C118" s="170"/>
      <c r="D118" s="171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>
        <v>0</v>
      </c>
      <c r="K118" s="54">
        <v>0</v>
      </c>
      <c r="L118" s="54"/>
      <c r="M118" s="54"/>
      <c r="N118" s="54"/>
      <c r="O118" s="54"/>
      <c r="P118" s="55"/>
      <c r="Q118" s="75">
        <f t="shared" si="16"/>
        <v>2</v>
      </c>
      <c r="R118" s="192"/>
    </row>
    <row r="119" spans="1:18" ht="19.5" customHeight="1" x14ac:dyDescent="0.2">
      <c r="B119" s="169" t="s">
        <v>237</v>
      </c>
      <c r="C119" s="170"/>
      <c r="D119" s="171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1</v>
      </c>
      <c r="K119" s="57">
        <v>0</v>
      </c>
      <c r="L119" s="57"/>
      <c r="M119" s="57"/>
      <c r="N119" s="57"/>
      <c r="O119" s="57"/>
      <c r="P119" s="58"/>
      <c r="Q119" s="75">
        <f t="shared" si="16"/>
        <v>1</v>
      </c>
      <c r="R119" s="192"/>
    </row>
    <row r="120" spans="1:18" ht="19.5" customHeight="1" x14ac:dyDescent="0.2">
      <c r="B120" s="169" t="s">
        <v>238</v>
      </c>
      <c r="C120" s="170"/>
      <c r="D120" s="171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>
        <v>0</v>
      </c>
      <c r="K120" s="54">
        <v>1</v>
      </c>
      <c r="L120" s="54"/>
      <c r="M120" s="54"/>
      <c r="N120" s="54"/>
      <c r="O120" s="54"/>
      <c r="P120" s="55"/>
      <c r="Q120" s="75">
        <f t="shared" si="16"/>
        <v>2</v>
      </c>
      <c r="R120" s="192"/>
    </row>
    <row r="121" spans="1:18" ht="19.5" customHeight="1" x14ac:dyDescent="0.2">
      <c r="B121" s="169" t="s">
        <v>239</v>
      </c>
      <c r="C121" s="170"/>
      <c r="D121" s="171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/>
      <c r="M121" s="57"/>
      <c r="N121" s="57"/>
      <c r="O121" s="57"/>
      <c r="P121" s="58"/>
      <c r="Q121" s="75">
        <f t="shared" si="16"/>
        <v>0</v>
      </c>
      <c r="R121" s="192"/>
    </row>
    <row r="122" spans="1:18" ht="19.5" customHeight="1" x14ac:dyDescent="0.2">
      <c r="B122" s="169" t="s">
        <v>177</v>
      </c>
      <c r="C122" s="170"/>
      <c r="D122" s="171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/>
      <c r="M122" s="54"/>
      <c r="N122" s="54"/>
      <c r="O122" s="54"/>
      <c r="P122" s="55"/>
      <c r="Q122" s="75">
        <f t="shared" si="16"/>
        <v>0</v>
      </c>
      <c r="R122" s="192"/>
    </row>
    <row r="123" spans="1:18" ht="19.5" customHeight="1" x14ac:dyDescent="0.2">
      <c r="B123" s="169" t="s">
        <v>247</v>
      </c>
      <c r="C123" s="170"/>
      <c r="D123" s="171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/>
      <c r="M123" s="57"/>
      <c r="N123" s="57"/>
      <c r="O123" s="57"/>
      <c r="P123" s="58"/>
      <c r="Q123" s="81">
        <f t="shared" si="16"/>
        <v>0</v>
      </c>
      <c r="R123" s="192"/>
    </row>
    <row r="124" spans="1:18" ht="19.5" customHeight="1" x14ac:dyDescent="0.2">
      <c r="B124" s="169" t="s">
        <v>241</v>
      </c>
      <c r="C124" s="170"/>
      <c r="D124" s="171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/>
      <c r="M124" s="54"/>
      <c r="N124" s="54"/>
      <c r="O124" s="54"/>
      <c r="P124" s="55"/>
      <c r="Q124" s="77">
        <f t="shared" si="16"/>
        <v>0</v>
      </c>
      <c r="R124" s="192"/>
    </row>
    <row r="125" spans="1:18" ht="19.5" customHeight="1" thickBot="1" x14ac:dyDescent="0.25">
      <c r="B125" s="172" t="s">
        <v>169</v>
      </c>
      <c r="C125" s="173"/>
      <c r="D125" s="174"/>
      <c r="E125" s="62">
        <v>0</v>
      </c>
      <c r="F125" s="63">
        <v>0</v>
      </c>
      <c r="G125" s="63">
        <v>0</v>
      </c>
      <c r="H125" s="63"/>
      <c r="I125" s="63">
        <v>0</v>
      </c>
      <c r="J125" s="63">
        <v>0</v>
      </c>
      <c r="K125" s="63">
        <v>0</v>
      </c>
      <c r="L125" s="63"/>
      <c r="M125" s="63"/>
      <c r="N125" s="63"/>
      <c r="O125" s="63"/>
      <c r="P125" s="64"/>
      <c r="Q125" s="77">
        <f t="shared" si="16"/>
        <v>0</v>
      </c>
      <c r="R125" s="192"/>
    </row>
    <row r="126" spans="1:18" s="17" customFormat="1" ht="19.5" customHeight="1" thickTop="1" thickBot="1" x14ac:dyDescent="0.25">
      <c r="B126" s="175" t="str">
        <f>"Total "&amp;C116&amp;" ="</f>
        <v>Total Juvenile Dependency =</v>
      </c>
      <c r="C126" s="176"/>
      <c r="D126" s="177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36</v>
      </c>
      <c r="K126" s="40">
        <f t="shared" si="17"/>
        <v>24</v>
      </c>
      <c r="L126" s="40">
        <f t="shared" si="17"/>
        <v>0</v>
      </c>
      <c r="M126" s="40">
        <f t="shared" si="17"/>
        <v>0</v>
      </c>
      <c r="N126" s="40">
        <f t="shared" si="17"/>
        <v>0</v>
      </c>
      <c r="O126" s="40">
        <f t="shared" si="17"/>
        <v>0</v>
      </c>
      <c r="P126" s="41">
        <f t="shared" si="17"/>
        <v>0</v>
      </c>
      <c r="Q126" s="78">
        <f t="shared" si="16"/>
        <v>250</v>
      </c>
      <c r="R126" s="193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4" t="s">
        <v>243</v>
      </c>
      <c r="C129" s="185"/>
      <c r="D129" s="186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>
        <v>3493</v>
      </c>
      <c r="K129" s="66">
        <v>4029</v>
      </c>
      <c r="L129" s="66"/>
      <c r="M129" s="66"/>
      <c r="N129" s="66"/>
      <c r="O129" s="66"/>
      <c r="P129" s="67"/>
      <c r="Q129" s="74">
        <f t="shared" ref="Q129:Q130" si="18">SUM(E129:P129)</f>
        <v>24981</v>
      </c>
      <c r="R129" s="191"/>
    </row>
    <row r="130" spans="1:18" ht="19.5" customHeight="1" thickTop="1" thickBot="1" x14ac:dyDescent="0.25">
      <c r="B130" s="181" t="str">
        <f>"Total "&amp;C128&amp;" ="</f>
        <v>Total Civil Traffic - UTCs =</v>
      </c>
      <c r="C130" s="182"/>
      <c r="D130" s="183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3493</v>
      </c>
      <c r="K130" s="40">
        <f t="shared" si="19"/>
        <v>4029</v>
      </c>
      <c r="L130" s="40">
        <f t="shared" si="19"/>
        <v>0</v>
      </c>
      <c r="M130" s="40">
        <f t="shared" si="19"/>
        <v>0</v>
      </c>
      <c r="N130" s="40">
        <f t="shared" si="19"/>
        <v>0</v>
      </c>
      <c r="O130" s="40">
        <f t="shared" si="19"/>
        <v>0</v>
      </c>
      <c r="P130" s="40">
        <f t="shared" si="19"/>
        <v>0</v>
      </c>
      <c r="Q130" s="78">
        <f t="shared" si="18"/>
        <v>24981</v>
      </c>
      <c r="R130" s="192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92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92"/>
    </row>
    <row r="133" spans="1:18" ht="16.5" thickBot="1" x14ac:dyDescent="0.25">
      <c r="A133" s="38" t="s">
        <v>244</v>
      </c>
      <c r="B133" s="166" t="s">
        <v>245</v>
      </c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9"/>
      <c r="R133" s="193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A10" zoomScale="85" zoomScaleNormal="85" zoomScaleSheetLayoutView="100" zoomScalePageLayoutView="75" workbookViewId="0">
      <selection activeCell="J46" sqref="J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23" t="s">
        <v>248</v>
      </c>
      <c r="H4" s="194" t="str">
        <f>IF('Sub Cases Monthly'!H4="","",'Sub Cases Monthly'!H4)</f>
        <v>April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O5" s="187" t="s">
        <v>153</v>
      </c>
      <c r="P5" s="187"/>
      <c r="Q5" s="187"/>
    </row>
    <row r="6" spans="1:17" ht="26.25" customHeight="1" thickBot="1" x14ac:dyDescent="0.3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 s="195" t="s">
        <v>257</v>
      </c>
      <c r="M6" s="196"/>
      <c r="N6" s="196"/>
      <c r="O6" s="199" t="s">
        <v>258</v>
      </c>
      <c r="P6" s="200"/>
      <c r="Q6" s="201"/>
    </row>
    <row r="7" spans="1:17" ht="26.25" customHeight="1" thickBot="1" x14ac:dyDescent="0.25">
      <c r="A7" s="7"/>
      <c r="L7" s="197"/>
      <c r="M7" s="198"/>
      <c r="N7" s="198"/>
      <c r="O7" s="202"/>
      <c r="P7" s="203"/>
      <c r="Q7" s="204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78" t="s">
        <v>134</v>
      </c>
      <c r="C10" s="179"/>
      <c r="D10" s="179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650</v>
      </c>
      <c r="K10" s="89">
        <f>'Sub Cases Monthly'!K19</f>
        <v>634</v>
      </c>
      <c r="L10" s="89">
        <f>'Sub Cases Monthly'!L19</f>
        <v>0</v>
      </c>
      <c r="M10" s="89">
        <f>'Sub Cases Monthly'!M19</f>
        <v>0</v>
      </c>
      <c r="N10" s="89">
        <f>'Sub Cases Monthly'!N19</f>
        <v>0</v>
      </c>
      <c r="O10" s="89">
        <f>'Sub Cases Monthly'!O19</f>
        <v>0</v>
      </c>
      <c r="P10" s="91">
        <f>'Sub Cases Monthly'!P19</f>
        <v>0</v>
      </c>
      <c r="Q10" s="149">
        <f>SUM(E10:P10)</f>
        <v>4581</v>
      </c>
    </row>
    <row r="11" spans="1:17" ht="19.5" customHeight="1" x14ac:dyDescent="0.2">
      <c r="B11" s="169" t="s">
        <v>135</v>
      </c>
      <c r="C11" s="170"/>
      <c r="D11" s="170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787</v>
      </c>
      <c r="K11" s="87">
        <f>'Sub Cases Monthly'!K28</f>
        <v>857</v>
      </c>
      <c r="L11" s="87">
        <f>'Sub Cases Monthly'!L28</f>
        <v>0</v>
      </c>
      <c r="M11" s="87">
        <f>'Sub Cases Monthly'!M28</f>
        <v>0</v>
      </c>
      <c r="N11" s="87">
        <f>'Sub Cases Monthly'!N28</f>
        <v>0</v>
      </c>
      <c r="O11" s="87">
        <f>'Sub Cases Monthly'!O28</f>
        <v>0</v>
      </c>
      <c r="P11" s="92">
        <f>'Sub Cases Monthly'!P28</f>
        <v>0</v>
      </c>
      <c r="Q11" s="150">
        <f t="shared" ref="Q11:Q19" si="0">SUM(E11:P11)</f>
        <v>5444</v>
      </c>
    </row>
    <row r="12" spans="1:17" ht="19.5" customHeight="1" x14ac:dyDescent="0.2">
      <c r="B12" s="169" t="s">
        <v>142</v>
      </c>
      <c r="C12" s="170"/>
      <c r="D12" s="170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190</v>
      </c>
      <c r="K12" s="87">
        <f>'Sub Cases Monthly'!K35</f>
        <v>107</v>
      </c>
      <c r="L12" s="87">
        <f>'Sub Cases Monthly'!L35</f>
        <v>0</v>
      </c>
      <c r="M12" s="87">
        <f>'Sub Cases Monthly'!M35</f>
        <v>0</v>
      </c>
      <c r="N12" s="87">
        <f>'Sub Cases Monthly'!N35</f>
        <v>0</v>
      </c>
      <c r="O12" s="87">
        <f>'Sub Cases Monthly'!O35</f>
        <v>0</v>
      </c>
      <c r="P12" s="92">
        <f>'Sub Cases Monthly'!P35</f>
        <v>0</v>
      </c>
      <c r="Q12" s="150">
        <f t="shared" si="0"/>
        <v>1020</v>
      </c>
    </row>
    <row r="13" spans="1:17" ht="19.5" customHeight="1" x14ac:dyDescent="0.2">
      <c r="B13" s="169" t="s">
        <v>139</v>
      </c>
      <c r="C13" s="170"/>
      <c r="D13" s="170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754</v>
      </c>
      <c r="K13" s="87">
        <f>'Sub Cases Monthly'!K41</f>
        <v>774</v>
      </c>
      <c r="L13" s="87">
        <f>'Sub Cases Monthly'!L41</f>
        <v>0</v>
      </c>
      <c r="M13" s="87">
        <f>'Sub Cases Monthly'!M41</f>
        <v>0</v>
      </c>
      <c r="N13" s="87">
        <f>'Sub Cases Monthly'!N41</f>
        <v>0</v>
      </c>
      <c r="O13" s="87">
        <f>'Sub Cases Monthly'!O41</f>
        <v>0</v>
      </c>
      <c r="P13" s="92">
        <f>'Sub Cases Monthly'!P41</f>
        <v>0</v>
      </c>
      <c r="Q13" s="150">
        <f t="shared" si="0"/>
        <v>5388</v>
      </c>
    </row>
    <row r="14" spans="1:17" ht="19.5" customHeight="1" x14ac:dyDescent="0.2">
      <c r="B14" s="169" t="s">
        <v>136</v>
      </c>
      <c r="C14" s="170"/>
      <c r="D14" s="170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304</v>
      </c>
      <c r="K14" s="87">
        <f>'Sub Cases Monthly'!K67</f>
        <v>283</v>
      </c>
      <c r="L14" s="87">
        <f>'Sub Cases Monthly'!L67</f>
        <v>0</v>
      </c>
      <c r="M14" s="87">
        <f>'Sub Cases Monthly'!M67</f>
        <v>0</v>
      </c>
      <c r="N14" s="87">
        <f>'Sub Cases Monthly'!N67</f>
        <v>0</v>
      </c>
      <c r="O14" s="87">
        <f>'Sub Cases Monthly'!O67</f>
        <v>0</v>
      </c>
      <c r="P14" s="92">
        <f>'Sub Cases Monthly'!P67</f>
        <v>0</v>
      </c>
      <c r="Q14" s="150">
        <f t="shared" si="0"/>
        <v>1818</v>
      </c>
    </row>
    <row r="15" spans="1:17" ht="19.5" customHeight="1" x14ac:dyDescent="0.2">
      <c r="B15" s="169" t="s">
        <v>137</v>
      </c>
      <c r="C15" s="170"/>
      <c r="D15" s="170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937</v>
      </c>
      <c r="K15" s="87">
        <f>'Sub Cases Monthly'!K79</f>
        <v>759</v>
      </c>
      <c r="L15" s="87">
        <f>'Sub Cases Monthly'!L79</f>
        <v>0</v>
      </c>
      <c r="M15" s="87">
        <f>'Sub Cases Monthly'!M79</f>
        <v>0</v>
      </c>
      <c r="N15" s="87">
        <f>'Sub Cases Monthly'!N79</f>
        <v>0</v>
      </c>
      <c r="O15" s="87">
        <f>'Sub Cases Monthly'!O79</f>
        <v>0</v>
      </c>
      <c r="P15" s="92">
        <f>'Sub Cases Monthly'!P79</f>
        <v>0</v>
      </c>
      <c r="Q15" s="150">
        <f t="shared" si="0"/>
        <v>5410</v>
      </c>
    </row>
    <row r="16" spans="1:17" ht="19.5" customHeight="1" x14ac:dyDescent="0.2">
      <c r="B16" s="169" t="s">
        <v>138</v>
      </c>
      <c r="C16" s="170"/>
      <c r="D16" s="170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586</v>
      </c>
      <c r="K16" s="87">
        <f>'Sub Cases Monthly'!K99</f>
        <v>535</v>
      </c>
      <c r="L16" s="87">
        <f>'Sub Cases Monthly'!L99</f>
        <v>0</v>
      </c>
      <c r="M16" s="87">
        <f>'Sub Cases Monthly'!M99</f>
        <v>0</v>
      </c>
      <c r="N16" s="87">
        <f>'Sub Cases Monthly'!N99</f>
        <v>0</v>
      </c>
      <c r="O16" s="87">
        <f>'Sub Cases Monthly'!O99</f>
        <v>0</v>
      </c>
      <c r="P16" s="92">
        <f>'Sub Cases Monthly'!P99</f>
        <v>0</v>
      </c>
      <c r="Q16" s="150">
        <f t="shared" si="0"/>
        <v>3757</v>
      </c>
    </row>
    <row r="17" spans="1:17" ht="19.5" customHeight="1" x14ac:dyDescent="0.2">
      <c r="B17" s="169" t="s">
        <v>251</v>
      </c>
      <c r="C17" s="170"/>
      <c r="D17" s="170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616</v>
      </c>
      <c r="K17" s="87">
        <f>'Sub Cases Monthly'!K113</f>
        <v>620</v>
      </c>
      <c r="L17" s="87">
        <f>'Sub Cases Monthly'!L113</f>
        <v>0</v>
      </c>
      <c r="M17" s="87">
        <f>'Sub Cases Monthly'!M113</f>
        <v>0</v>
      </c>
      <c r="N17" s="87">
        <f>'Sub Cases Monthly'!N113</f>
        <v>0</v>
      </c>
      <c r="O17" s="87">
        <f>'Sub Cases Monthly'!O113</f>
        <v>0</v>
      </c>
      <c r="P17" s="92">
        <f>'Sub Cases Monthly'!P113</f>
        <v>0</v>
      </c>
      <c r="Q17" s="150">
        <f t="shared" si="0"/>
        <v>4044</v>
      </c>
    </row>
    <row r="18" spans="1:17" ht="19.5" customHeight="1" x14ac:dyDescent="0.2">
      <c r="B18" s="169" t="s">
        <v>141</v>
      </c>
      <c r="C18" s="170"/>
      <c r="D18" s="170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36</v>
      </c>
      <c r="K18" s="87">
        <f>'Sub Cases Monthly'!K126</f>
        <v>24</v>
      </c>
      <c r="L18" s="87">
        <f>'Sub Cases Monthly'!L126</f>
        <v>0</v>
      </c>
      <c r="M18" s="87">
        <f>'Sub Cases Monthly'!M126</f>
        <v>0</v>
      </c>
      <c r="N18" s="87">
        <f>'Sub Cases Monthly'!N126</f>
        <v>0</v>
      </c>
      <c r="O18" s="87">
        <f>'Sub Cases Monthly'!O126</f>
        <v>0</v>
      </c>
      <c r="P18" s="92">
        <f>'Sub Cases Monthly'!P126</f>
        <v>0</v>
      </c>
      <c r="Q18" s="150">
        <f t="shared" si="0"/>
        <v>250</v>
      </c>
    </row>
    <row r="19" spans="1:17" ht="19.5" customHeight="1" thickBot="1" x14ac:dyDescent="0.25">
      <c r="B19" s="172" t="s">
        <v>140</v>
      </c>
      <c r="C19" s="173"/>
      <c r="D19" s="173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3493</v>
      </c>
      <c r="K19" s="94">
        <f>'Sub Cases Monthly'!K130</f>
        <v>4029</v>
      </c>
      <c r="L19" s="94">
        <f>'Sub Cases Monthly'!L130</f>
        <v>0</v>
      </c>
      <c r="M19" s="94">
        <f>'Sub Cases Monthly'!M130</f>
        <v>0</v>
      </c>
      <c r="N19" s="94">
        <f>'Sub Cases Monthly'!N130</f>
        <v>0</v>
      </c>
      <c r="O19" s="94">
        <f>'Sub Cases Monthly'!O130</f>
        <v>0</v>
      </c>
      <c r="P19" s="95">
        <f>'Sub Cases Monthly'!P130</f>
        <v>0</v>
      </c>
      <c r="Q19" s="151">
        <f t="shared" si="0"/>
        <v>24981</v>
      </c>
    </row>
    <row r="20" spans="1:17" s="17" customFormat="1" ht="19.5" customHeight="1" thickTop="1" thickBot="1" x14ac:dyDescent="0.25">
      <c r="B20" s="175" t="s">
        <v>252</v>
      </c>
      <c r="C20" s="176"/>
      <c r="D20" s="177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8353</v>
      </c>
      <c r="K20" s="40">
        <f t="shared" si="1"/>
        <v>8622</v>
      </c>
      <c r="L20" s="40">
        <f t="shared" si="1"/>
        <v>0</v>
      </c>
      <c r="M20" s="40">
        <f t="shared" si="1"/>
        <v>0</v>
      </c>
      <c r="N20" s="40">
        <f t="shared" si="1"/>
        <v>0</v>
      </c>
      <c r="O20" s="40">
        <f t="shared" si="1"/>
        <v>0</v>
      </c>
      <c r="P20" s="147">
        <f t="shared" si="1"/>
        <v>0</v>
      </c>
      <c r="Q20" s="152">
        <f t="shared" ref="Q20" si="2">SUM(E20:P20)</f>
        <v>56693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78" t="s">
        <v>134</v>
      </c>
      <c r="C23" s="179"/>
      <c r="D23" s="179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>
        <v>829</v>
      </c>
      <c r="K23" s="51"/>
      <c r="L23" s="51"/>
      <c r="M23" s="51"/>
      <c r="N23" s="51"/>
      <c r="O23" s="51"/>
      <c r="P23" s="153"/>
      <c r="Q23" s="158">
        <f t="shared" ref="Q23:Q33" si="3">SUM(E23:P23)</f>
        <v>4576</v>
      </c>
    </row>
    <row r="24" spans="1:17" ht="19.5" customHeight="1" x14ac:dyDescent="0.2">
      <c r="B24" s="169" t="s">
        <v>135</v>
      </c>
      <c r="C24" s="170"/>
      <c r="D24" s="170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>
        <v>185</v>
      </c>
      <c r="K24" s="54"/>
      <c r="L24" s="54"/>
      <c r="M24" s="54"/>
      <c r="N24" s="54"/>
      <c r="O24" s="54"/>
      <c r="P24" s="154"/>
      <c r="Q24" s="159">
        <f t="shared" si="3"/>
        <v>1122</v>
      </c>
    </row>
    <row r="25" spans="1:17" ht="19.5" customHeight="1" x14ac:dyDescent="0.2">
      <c r="B25" s="169" t="s">
        <v>142</v>
      </c>
      <c r="C25" s="170"/>
      <c r="D25" s="170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>
        <v>297</v>
      </c>
      <c r="K25" s="57"/>
      <c r="L25" s="57"/>
      <c r="M25" s="57"/>
      <c r="N25" s="57"/>
      <c r="O25" s="57"/>
      <c r="P25" s="155"/>
      <c r="Q25" s="159">
        <f t="shared" si="3"/>
        <v>1918</v>
      </c>
    </row>
    <row r="26" spans="1:17" ht="19.5" customHeight="1" x14ac:dyDescent="0.2">
      <c r="B26" s="169" t="s">
        <v>139</v>
      </c>
      <c r="C26" s="170"/>
      <c r="D26" s="170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>
        <v>251</v>
      </c>
      <c r="K26" s="54"/>
      <c r="L26" s="54"/>
      <c r="M26" s="54"/>
      <c r="N26" s="54"/>
      <c r="O26" s="54"/>
      <c r="P26" s="154"/>
      <c r="Q26" s="159">
        <f t="shared" si="3"/>
        <v>1212</v>
      </c>
    </row>
    <row r="27" spans="1:17" ht="19.5" customHeight="1" x14ac:dyDescent="0.2">
      <c r="B27" s="169" t="s">
        <v>136</v>
      </c>
      <c r="C27" s="170"/>
      <c r="D27" s="170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>
        <v>252</v>
      </c>
      <c r="K27" s="57"/>
      <c r="L27" s="57"/>
      <c r="M27" s="57"/>
      <c r="N27" s="57"/>
      <c r="O27" s="57"/>
      <c r="P27" s="155"/>
      <c r="Q27" s="159">
        <f t="shared" si="3"/>
        <v>1329</v>
      </c>
    </row>
    <row r="28" spans="1:17" ht="19.5" customHeight="1" x14ac:dyDescent="0.2">
      <c r="B28" s="169" t="s">
        <v>137</v>
      </c>
      <c r="C28" s="170"/>
      <c r="D28" s="170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>
        <v>378</v>
      </c>
      <c r="K28" s="54"/>
      <c r="L28" s="54"/>
      <c r="M28" s="54"/>
      <c r="N28" s="54"/>
      <c r="O28" s="54"/>
      <c r="P28" s="154"/>
      <c r="Q28" s="159">
        <f t="shared" si="3"/>
        <v>1934</v>
      </c>
    </row>
    <row r="29" spans="1:17" ht="19.5" customHeight="1" x14ac:dyDescent="0.2">
      <c r="B29" s="169" t="s">
        <v>138</v>
      </c>
      <c r="C29" s="170"/>
      <c r="D29" s="170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>
        <v>227</v>
      </c>
      <c r="K29" s="57"/>
      <c r="L29" s="57"/>
      <c r="M29" s="57"/>
      <c r="N29" s="57"/>
      <c r="O29" s="57"/>
      <c r="P29" s="155"/>
      <c r="Q29" s="159">
        <f t="shared" si="3"/>
        <v>1273</v>
      </c>
    </row>
    <row r="30" spans="1:17" ht="19.5" customHeight="1" x14ac:dyDescent="0.2">
      <c r="B30" s="169" t="s">
        <v>251</v>
      </c>
      <c r="C30" s="170"/>
      <c r="D30" s="170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>
        <v>668</v>
      </c>
      <c r="K30" s="54"/>
      <c r="L30" s="54"/>
      <c r="M30" s="54"/>
      <c r="N30" s="54"/>
      <c r="O30" s="54"/>
      <c r="P30" s="154"/>
      <c r="Q30" s="159">
        <f t="shared" si="3"/>
        <v>4185</v>
      </c>
    </row>
    <row r="31" spans="1:17" ht="19.5" customHeight="1" x14ac:dyDescent="0.2">
      <c r="B31" s="169" t="s">
        <v>141</v>
      </c>
      <c r="C31" s="170"/>
      <c r="D31" s="170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>
        <v>54</v>
      </c>
      <c r="K31" s="57"/>
      <c r="L31" s="57"/>
      <c r="M31" s="57"/>
      <c r="N31" s="57"/>
      <c r="O31" s="57"/>
      <c r="P31" s="155"/>
      <c r="Q31" s="159">
        <f t="shared" si="3"/>
        <v>294</v>
      </c>
    </row>
    <row r="32" spans="1:17" ht="19.5" customHeight="1" thickBot="1" x14ac:dyDescent="0.25">
      <c r="B32" s="172" t="s">
        <v>140</v>
      </c>
      <c r="C32" s="173"/>
      <c r="D32" s="174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5" t="str">
        <f>"Total "&amp;C22&amp;" ="</f>
        <v>Total ReOpens =</v>
      </c>
      <c r="C33" s="176"/>
      <c r="D33" s="177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3141</v>
      </c>
      <c r="K33" s="40">
        <f t="shared" si="4"/>
        <v>0</v>
      </c>
      <c r="L33" s="40">
        <f t="shared" si="4"/>
        <v>0</v>
      </c>
      <c r="M33" s="40">
        <f t="shared" si="4"/>
        <v>0</v>
      </c>
      <c r="N33" s="40">
        <f t="shared" si="4"/>
        <v>0</v>
      </c>
      <c r="O33" s="40">
        <f t="shared" si="4"/>
        <v>0</v>
      </c>
      <c r="P33" s="147">
        <f t="shared" si="4"/>
        <v>0</v>
      </c>
      <c r="Q33" s="161">
        <f t="shared" si="3"/>
        <v>17843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78" t="s">
        <v>134</v>
      </c>
      <c r="C36" s="179"/>
      <c r="D36" s="179"/>
      <c r="E36" s="50">
        <v>31</v>
      </c>
      <c r="F36" s="51">
        <v>20</v>
      </c>
      <c r="G36" s="51">
        <v>34</v>
      </c>
      <c r="H36" s="51">
        <v>59</v>
      </c>
      <c r="I36" s="51"/>
      <c r="J36" s="51">
        <v>41</v>
      </c>
      <c r="K36" s="51"/>
      <c r="L36" s="51"/>
      <c r="M36" s="51"/>
      <c r="N36" s="51"/>
      <c r="O36" s="51"/>
      <c r="P36" s="153"/>
      <c r="Q36" s="158">
        <f t="shared" ref="Q36:Q46" si="5">SUM(E36:P36)</f>
        <v>185</v>
      </c>
    </row>
    <row r="37" spans="1:17" ht="19.5" customHeight="1" x14ac:dyDescent="0.2">
      <c r="B37" s="169" t="s">
        <v>135</v>
      </c>
      <c r="C37" s="170"/>
      <c r="D37" s="170"/>
      <c r="E37" s="53">
        <v>2</v>
      </c>
      <c r="F37" s="54">
        <v>3</v>
      </c>
      <c r="G37" s="54">
        <v>4</v>
      </c>
      <c r="H37" s="54">
        <v>1</v>
      </c>
      <c r="I37" s="54"/>
      <c r="J37" s="54">
        <v>1</v>
      </c>
      <c r="K37" s="54"/>
      <c r="L37" s="54"/>
      <c r="M37" s="54"/>
      <c r="N37" s="54"/>
      <c r="O37" s="54"/>
      <c r="P37" s="154"/>
      <c r="Q37" s="159">
        <f t="shared" si="5"/>
        <v>11</v>
      </c>
    </row>
    <row r="38" spans="1:17" ht="19.5" customHeight="1" x14ac:dyDescent="0.2">
      <c r="B38" s="169" t="s">
        <v>142</v>
      </c>
      <c r="C38" s="170"/>
      <c r="D38" s="170"/>
      <c r="E38" s="56">
        <v>2</v>
      </c>
      <c r="F38" s="57">
        <v>0</v>
      </c>
      <c r="G38" s="57">
        <v>1</v>
      </c>
      <c r="H38" s="57">
        <v>0</v>
      </c>
      <c r="I38" s="57"/>
      <c r="J38" s="57">
        <v>14</v>
      </c>
      <c r="K38" s="57"/>
      <c r="L38" s="57"/>
      <c r="M38" s="57"/>
      <c r="N38" s="57"/>
      <c r="O38" s="57"/>
      <c r="P38" s="155"/>
      <c r="Q38" s="159">
        <f t="shared" si="5"/>
        <v>17</v>
      </c>
    </row>
    <row r="39" spans="1:17" ht="19.5" customHeight="1" x14ac:dyDescent="0.2">
      <c r="B39" s="169" t="s">
        <v>139</v>
      </c>
      <c r="C39" s="170"/>
      <c r="D39" s="170"/>
      <c r="E39" s="53">
        <v>2</v>
      </c>
      <c r="F39" s="54">
        <v>7</v>
      </c>
      <c r="G39" s="54">
        <v>6</v>
      </c>
      <c r="H39" s="54">
        <v>2</v>
      </c>
      <c r="I39" s="54"/>
      <c r="J39" s="54">
        <v>9</v>
      </c>
      <c r="K39" s="54"/>
      <c r="L39" s="54"/>
      <c r="M39" s="54"/>
      <c r="N39" s="54"/>
      <c r="O39" s="54"/>
      <c r="P39" s="154"/>
      <c r="Q39" s="159">
        <f t="shared" si="5"/>
        <v>26</v>
      </c>
    </row>
    <row r="40" spans="1:17" ht="19.5" customHeight="1" x14ac:dyDescent="0.2">
      <c r="B40" s="169" t="s">
        <v>136</v>
      </c>
      <c r="C40" s="170"/>
      <c r="D40" s="170"/>
      <c r="E40" s="56">
        <v>10</v>
      </c>
      <c r="F40" s="57">
        <v>13</v>
      </c>
      <c r="G40" s="57">
        <v>8</v>
      </c>
      <c r="H40" s="57">
        <v>11</v>
      </c>
      <c r="I40" s="57"/>
      <c r="J40" s="57">
        <v>11</v>
      </c>
      <c r="K40" s="57"/>
      <c r="L40" s="57"/>
      <c r="M40" s="57"/>
      <c r="N40" s="57"/>
      <c r="O40" s="57"/>
      <c r="P40" s="155"/>
      <c r="Q40" s="159">
        <f t="shared" si="5"/>
        <v>53</v>
      </c>
    </row>
    <row r="41" spans="1:17" ht="19.5" customHeight="1" x14ac:dyDescent="0.2">
      <c r="B41" s="169" t="s">
        <v>137</v>
      </c>
      <c r="C41" s="170"/>
      <c r="D41" s="170"/>
      <c r="E41" s="53">
        <v>2</v>
      </c>
      <c r="F41" s="54">
        <v>0</v>
      </c>
      <c r="G41" s="54">
        <v>3</v>
      </c>
      <c r="H41" s="54">
        <v>2</v>
      </c>
      <c r="I41" s="54"/>
      <c r="J41" s="54">
        <v>0</v>
      </c>
      <c r="K41" s="54"/>
      <c r="L41" s="54"/>
      <c r="M41" s="54"/>
      <c r="N41" s="54"/>
      <c r="O41" s="54"/>
      <c r="P41" s="154"/>
      <c r="Q41" s="159">
        <f t="shared" si="5"/>
        <v>7</v>
      </c>
    </row>
    <row r="42" spans="1:17" ht="19.5" customHeight="1" x14ac:dyDescent="0.2">
      <c r="B42" s="169" t="s">
        <v>138</v>
      </c>
      <c r="C42" s="170"/>
      <c r="D42" s="170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>
        <v>0</v>
      </c>
      <c r="K42" s="57"/>
      <c r="L42" s="57"/>
      <c r="M42" s="57"/>
      <c r="N42" s="57"/>
      <c r="O42" s="57"/>
      <c r="P42" s="155"/>
      <c r="Q42" s="159">
        <f t="shared" si="5"/>
        <v>7</v>
      </c>
    </row>
    <row r="43" spans="1:17" ht="19.5" customHeight="1" x14ac:dyDescent="0.2">
      <c r="B43" s="169" t="s">
        <v>251</v>
      </c>
      <c r="C43" s="170"/>
      <c r="D43" s="170"/>
      <c r="E43" s="53">
        <v>2</v>
      </c>
      <c r="F43" s="54">
        <v>3</v>
      </c>
      <c r="G43" s="54">
        <v>3</v>
      </c>
      <c r="H43" s="54">
        <v>3</v>
      </c>
      <c r="I43" s="54"/>
      <c r="J43" s="54">
        <v>3</v>
      </c>
      <c r="K43" s="54"/>
      <c r="L43" s="54"/>
      <c r="M43" s="54"/>
      <c r="N43" s="54"/>
      <c r="O43" s="54"/>
      <c r="P43" s="154"/>
      <c r="Q43" s="159">
        <f t="shared" si="5"/>
        <v>14</v>
      </c>
    </row>
    <row r="44" spans="1:17" ht="19.5" customHeight="1" x14ac:dyDescent="0.2">
      <c r="B44" s="169" t="s">
        <v>141</v>
      </c>
      <c r="C44" s="170"/>
      <c r="D44" s="170"/>
      <c r="E44" s="56">
        <v>0</v>
      </c>
      <c r="F44" s="57">
        <v>1</v>
      </c>
      <c r="G44" s="57">
        <v>1</v>
      </c>
      <c r="H44" s="57">
        <v>0</v>
      </c>
      <c r="I44" s="57"/>
      <c r="J44" s="57">
        <v>3</v>
      </c>
      <c r="K44" s="57"/>
      <c r="L44" s="57"/>
      <c r="M44" s="57"/>
      <c r="N44" s="57"/>
      <c r="O44" s="57"/>
      <c r="P44" s="155"/>
      <c r="Q44" s="159">
        <f t="shared" si="5"/>
        <v>5</v>
      </c>
    </row>
    <row r="45" spans="1:17" ht="19.5" customHeight="1" thickBot="1" x14ac:dyDescent="0.25">
      <c r="B45" s="172" t="s">
        <v>140</v>
      </c>
      <c r="C45" s="173"/>
      <c r="D45" s="174"/>
      <c r="E45" s="59">
        <v>1</v>
      </c>
      <c r="F45" s="60"/>
      <c r="G45" s="60">
        <v>0</v>
      </c>
      <c r="H45" s="60">
        <v>0</v>
      </c>
      <c r="I45" s="60"/>
      <c r="J45" s="60">
        <v>0</v>
      </c>
      <c r="K45" s="60"/>
      <c r="L45" s="60"/>
      <c r="M45" s="60"/>
      <c r="N45" s="60"/>
      <c r="O45" s="60"/>
      <c r="P45" s="162"/>
      <c r="Q45" s="160">
        <f t="shared" si="5"/>
        <v>1</v>
      </c>
    </row>
    <row r="46" spans="1:17" s="17" customFormat="1" ht="19.5" customHeight="1" thickTop="1" thickBot="1" x14ac:dyDescent="0.25">
      <c r="B46" s="175" t="str">
        <f>"Total "&amp;C35&amp;" ="</f>
        <v>Total NOAs =</v>
      </c>
      <c r="C46" s="176"/>
      <c r="D46" s="177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82</v>
      </c>
      <c r="K46" s="40">
        <f t="shared" si="6"/>
        <v>0</v>
      </c>
      <c r="L46" s="40">
        <f t="shared" si="6"/>
        <v>0</v>
      </c>
      <c r="M46" s="40">
        <f t="shared" si="6"/>
        <v>0</v>
      </c>
      <c r="N46" s="40">
        <f t="shared" si="6"/>
        <v>0</v>
      </c>
      <c r="O46" s="40">
        <f t="shared" si="6"/>
        <v>0</v>
      </c>
      <c r="P46" s="147">
        <f t="shared" si="6"/>
        <v>0</v>
      </c>
      <c r="Q46" s="161">
        <f t="shared" si="5"/>
        <v>326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O7:Q7"/>
    <mergeCell ref="O5:Q5"/>
    <mergeCell ref="B11:D11"/>
    <mergeCell ref="B17:D17"/>
    <mergeCell ref="B18:D18"/>
    <mergeCell ref="B14:D14"/>
    <mergeCell ref="B15:D15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3:D23"/>
    <mergeCell ref="B24:D24"/>
    <mergeCell ref="B25:D25"/>
    <mergeCell ref="B26:D26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="85" zoomScaleNormal="85" zoomScaleSheetLayoutView="100" zoomScalePageLayoutView="75" workbookViewId="0">
      <selection activeCell="I75" sqref="I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122" t="s">
        <v>279</v>
      </c>
      <c r="H4" s="194" t="str">
        <f>IF('Sub Cases Monthly'!H4="","",'Sub Cases Monthly'!H4)</f>
        <v>April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R5" s="251" t="s">
        <v>153</v>
      </c>
      <c r="S5" s="251"/>
    </row>
    <row r="6" spans="1:19" ht="26.25" customHeight="1" x14ac:dyDescent="0.2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21" t="s">
        <v>280</v>
      </c>
      <c r="B8" s="221"/>
      <c r="C8" s="221"/>
      <c r="D8" s="221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17" t="s">
        <v>260</v>
      </c>
      <c r="F9" s="219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9" t="s">
        <v>288</v>
      </c>
      <c r="L9" s="208" t="s">
        <v>261</v>
      </c>
      <c r="M9" s="209"/>
      <c r="N9" s="208" t="s">
        <v>262</v>
      </c>
      <c r="O9" s="209"/>
      <c r="P9" s="208" t="s">
        <v>263</v>
      </c>
      <c r="Q9" s="210"/>
      <c r="R9" s="225" t="s">
        <v>264</v>
      </c>
      <c r="S9" s="226"/>
    </row>
    <row r="10" spans="1:19" ht="19.5" customHeight="1" thickBot="1" x14ac:dyDescent="0.25">
      <c r="B10" s="28"/>
      <c r="C10" s="245"/>
      <c r="D10" s="246"/>
      <c r="E10" s="218"/>
      <c r="F10" s="220"/>
      <c r="G10" s="105" t="s">
        <v>284</v>
      </c>
      <c r="H10" s="106" t="s">
        <v>285</v>
      </c>
      <c r="I10" s="106" t="s">
        <v>286</v>
      </c>
      <c r="J10" s="107" t="s">
        <v>287</v>
      </c>
      <c r="K10" s="250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11" t="s">
        <v>289</v>
      </c>
      <c r="C11" s="212"/>
      <c r="D11" s="96" t="s">
        <v>266</v>
      </c>
      <c r="E11" s="222">
        <v>0.8</v>
      </c>
      <c r="F11" s="205" t="s">
        <v>291</v>
      </c>
      <c r="G11" s="101">
        <f>SUM('Outputs Monthly'!E10:G10)</f>
        <v>1927</v>
      </c>
      <c r="H11" s="102">
        <f>SUM('Outputs Monthly'!H10:J10)</f>
        <v>2020</v>
      </c>
      <c r="I11" s="102">
        <f>SUM('Outputs Monthly'!K10:M10)</f>
        <v>634</v>
      </c>
      <c r="J11" s="108">
        <f>SUM('Outputs Monthly'!N10:P10)</f>
        <v>0</v>
      </c>
      <c r="K11" s="109">
        <f>SUM(G11:J11)</f>
        <v>4581</v>
      </c>
      <c r="L11" s="227"/>
      <c r="M11" s="230"/>
      <c r="N11" s="233"/>
      <c r="O11" s="230"/>
      <c r="P11" s="233"/>
      <c r="Q11" s="239"/>
      <c r="R11" s="236"/>
      <c r="S11" s="242"/>
    </row>
    <row r="12" spans="1:19" ht="19.5" customHeight="1" thickBot="1" x14ac:dyDescent="0.25">
      <c r="B12" s="213"/>
      <c r="C12" s="214"/>
      <c r="D12" s="85" t="s">
        <v>282</v>
      </c>
      <c r="E12" s="223"/>
      <c r="F12" s="206"/>
      <c r="G12" s="119">
        <v>1881</v>
      </c>
      <c r="H12" s="120">
        <v>1980</v>
      </c>
      <c r="I12" s="120">
        <v>625</v>
      </c>
      <c r="J12" s="121"/>
      <c r="K12" s="114">
        <f>SUM(G12:J12)</f>
        <v>4486</v>
      </c>
      <c r="L12" s="228"/>
      <c r="M12" s="231"/>
      <c r="N12" s="234"/>
      <c r="O12" s="231"/>
      <c r="P12" s="234"/>
      <c r="Q12" s="240"/>
      <c r="R12" s="237"/>
      <c r="S12" s="243"/>
    </row>
    <row r="13" spans="1:19" ht="19.5" customHeight="1" thickTop="1" thickBot="1" x14ac:dyDescent="0.25">
      <c r="B13" s="215"/>
      <c r="C13" s="216"/>
      <c r="D13" s="110" t="s">
        <v>268</v>
      </c>
      <c r="E13" s="224"/>
      <c r="F13" s="207"/>
      <c r="G13" s="115">
        <f>IF(G11=0,1,IFERROR(ROUND(G12/G11,4),0))</f>
        <v>0.97609999999999997</v>
      </c>
      <c r="H13" s="116">
        <f t="shared" ref="H13:K13" si="0">IF(H11=0,1,IFERROR(ROUND(H12/H11,4),0))</f>
        <v>0.98019999999999996</v>
      </c>
      <c r="I13" s="116">
        <f t="shared" si="0"/>
        <v>0.98580000000000001</v>
      </c>
      <c r="J13" s="117">
        <f t="shared" si="0"/>
        <v>1</v>
      </c>
      <c r="K13" s="118">
        <f t="shared" si="0"/>
        <v>0.97929999999999995</v>
      </c>
      <c r="L13" s="229"/>
      <c r="M13" s="232"/>
      <c r="N13" s="235"/>
      <c r="O13" s="232"/>
      <c r="P13" s="235"/>
      <c r="Q13" s="241"/>
      <c r="R13" s="238"/>
      <c r="S13" s="244"/>
    </row>
    <row r="14" spans="1:19" customFormat="1" ht="19.5" customHeight="1" x14ac:dyDescent="0.2">
      <c r="B14" s="211" t="s">
        <v>293</v>
      </c>
      <c r="C14" s="212"/>
      <c r="D14" s="96" t="s">
        <v>266</v>
      </c>
      <c r="E14" s="222">
        <v>0.8</v>
      </c>
      <c r="F14" s="205" t="s">
        <v>292</v>
      </c>
      <c r="G14" s="101">
        <f>SUM('Outputs Monthly'!E11:G11)</f>
        <v>2311</v>
      </c>
      <c r="H14" s="102">
        <f>SUM('Outputs Monthly'!H11:J11)</f>
        <v>2276</v>
      </c>
      <c r="I14" s="102">
        <f>SUM('Outputs Monthly'!K11:M11)</f>
        <v>857</v>
      </c>
      <c r="J14" s="108">
        <f>SUM('Outputs Monthly'!N11:P11)</f>
        <v>0</v>
      </c>
      <c r="K14" s="109">
        <f>SUM(G14:J14)</f>
        <v>5444</v>
      </c>
      <c r="L14" s="227"/>
      <c r="M14" s="230"/>
      <c r="N14" s="233"/>
      <c r="O14" s="230"/>
      <c r="P14" s="233"/>
      <c r="Q14" s="239"/>
      <c r="R14" s="236"/>
      <c r="S14" s="242"/>
    </row>
    <row r="15" spans="1:19" customFormat="1" ht="19.5" customHeight="1" thickBot="1" x14ac:dyDescent="0.25">
      <c r="B15" s="213"/>
      <c r="C15" s="214"/>
      <c r="D15" s="85" t="s">
        <v>296</v>
      </c>
      <c r="E15" s="223"/>
      <c r="F15" s="206"/>
      <c r="G15" s="119">
        <v>2261</v>
      </c>
      <c r="H15" s="120">
        <v>2261</v>
      </c>
      <c r="I15" s="120">
        <v>848</v>
      </c>
      <c r="J15" s="121"/>
      <c r="K15" s="114">
        <f>SUM(G15:J15)</f>
        <v>5370</v>
      </c>
      <c r="L15" s="228"/>
      <c r="M15" s="231"/>
      <c r="N15" s="234"/>
      <c r="O15" s="231"/>
      <c r="P15" s="234"/>
      <c r="Q15" s="240"/>
      <c r="R15" s="237"/>
      <c r="S15" s="243"/>
    </row>
    <row r="16" spans="1:19" customFormat="1" ht="19.5" customHeight="1" thickTop="1" thickBot="1" x14ac:dyDescent="0.25">
      <c r="B16" s="215"/>
      <c r="C16" s="216"/>
      <c r="D16" s="110" t="s">
        <v>268</v>
      </c>
      <c r="E16" s="224"/>
      <c r="F16" s="207"/>
      <c r="G16" s="115">
        <f>IF(G14=0,1,IFERROR(ROUND(G15/G14,4),0))</f>
        <v>0.97840000000000005</v>
      </c>
      <c r="H16" s="116">
        <f t="shared" ref="H16" si="1">IF(H14=0,1,IFERROR(ROUND(H15/H14,4),0))</f>
        <v>0.99339999999999995</v>
      </c>
      <c r="I16" s="116">
        <f t="shared" ref="I16" si="2">IF(I14=0,1,IFERROR(ROUND(I15/I14,4),0))</f>
        <v>0.98950000000000005</v>
      </c>
      <c r="J16" s="117">
        <f t="shared" ref="J16" si="3">IF(J14=0,1,IFERROR(ROUND(J15/J14,4),0))</f>
        <v>1</v>
      </c>
      <c r="K16" s="118">
        <f t="shared" ref="K16" si="4">IF(K14=0,1,IFERROR(ROUND(K15/K14,4),0))</f>
        <v>0.98640000000000005</v>
      </c>
      <c r="L16" s="229"/>
      <c r="M16" s="232"/>
      <c r="N16" s="235"/>
      <c r="O16" s="232"/>
      <c r="P16" s="235"/>
      <c r="Q16" s="241"/>
      <c r="R16" s="238"/>
      <c r="S16" s="244"/>
    </row>
    <row r="17" spans="2:19" customFormat="1" ht="19.5" customHeight="1" x14ac:dyDescent="0.2">
      <c r="B17" s="211" t="s">
        <v>277</v>
      </c>
      <c r="C17" s="212"/>
      <c r="D17" s="96" t="s">
        <v>273</v>
      </c>
      <c r="E17" s="222">
        <v>0.8</v>
      </c>
      <c r="F17" s="205" t="s">
        <v>291</v>
      </c>
      <c r="G17" s="101">
        <f>SUM('Outputs Monthly'!E12:G12)</f>
        <v>404</v>
      </c>
      <c r="H17" s="102">
        <f>SUM('Outputs Monthly'!H12:J12)</f>
        <v>509</v>
      </c>
      <c r="I17" s="102">
        <f>SUM('Outputs Monthly'!K12:M12)</f>
        <v>107</v>
      </c>
      <c r="J17" s="108">
        <f>SUM('Outputs Monthly'!N12:P12)</f>
        <v>0</v>
      </c>
      <c r="K17" s="109">
        <f>SUM(G17:J17)</f>
        <v>1020</v>
      </c>
      <c r="L17" s="227"/>
      <c r="M17" s="230"/>
      <c r="N17" s="233"/>
      <c r="O17" s="230"/>
      <c r="P17" s="233"/>
      <c r="Q17" s="239"/>
      <c r="R17" s="236"/>
      <c r="S17" s="242"/>
    </row>
    <row r="18" spans="2:19" customFormat="1" ht="19.5" customHeight="1" thickBot="1" x14ac:dyDescent="0.25">
      <c r="B18" s="213"/>
      <c r="C18" s="214"/>
      <c r="D18" s="85" t="s">
        <v>282</v>
      </c>
      <c r="E18" s="223"/>
      <c r="F18" s="206"/>
      <c r="G18" s="119">
        <v>402</v>
      </c>
      <c r="H18" s="120">
        <v>495</v>
      </c>
      <c r="I18" s="120">
        <v>106</v>
      </c>
      <c r="J18" s="121"/>
      <c r="K18" s="114">
        <f>SUM(G18:J18)</f>
        <v>1003</v>
      </c>
      <c r="L18" s="228"/>
      <c r="M18" s="231"/>
      <c r="N18" s="234"/>
      <c r="O18" s="231"/>
      <c r="P18" s="234"/>
      <c r="Q18" s="240"/>
      <c r="R18" s="237"/>
      <c r="S18" s="243"/>
    </row>
    <row r="19" spans="2:19" customFormat="1" ht="19.5" customHeight="1" thickTop="1" thickBot="1" x14ac:dyDescent="0.25">
      <c r="B19" s="215"/>
      <c r="C19" s="216"/>
      <c r="D19" s="110" t="s">
        <v>268</v>
      </c>
      <c r="E19" s="224"/>
      <c r="F19" s="207"/>
      <c r="G19" s="115">
        <f>IF(G17=0,1,IFERROR(ROUND(G18/G17,4),0))</f>
        <v>0.995</v>
      </c>
      <c r="H19" s="116">
        <f t="shared" ref="H19" si="5">IF(H17=0,1,IFERROR(ROUND(H18/H17,4),0))</f>
        <v>0.97250000000000003</v>
      </c>
      <c r="I19" s="116">
        <f t="shared" ref="I19" si="6">IF(I17=0,1,IFERROR(ROUND(I18/I17,4),0))</f>
        <v>0.99070000000000003</v>
      </c>
      <c r="J19" s="117">
        <f t="shared" ref="J19" si="7">IF(J17=0,1,IFERROR(ROUND(J18/J17,4),0))</f>
        <v>1</v>
      </c>
      <c r="K19" s="118">
        <f t="shared" ref="K19" si="8">IF(K17=0,1,IFERROR(ROUND(K18/K17,4),0))</f>
        <v>0.98329999999999995</v>
      </c>
      <c r="L19" s="229"/>
      <c r="M19" s="232"/>
      <c r="N19" s="235"/>
      <c r="O19" s="232"/>
      <c r="P19" s="235"/>
      <c r="Q19" s="241"/>
      <c r="R19" s="238"/>
      <c r="S19" s="244"/>
    </row>
    <row r="20" spans="2:19" customFormat="1" ht="19.5" customHeight="1" x14ac:dyDescent="0.2">
      <c r="B20" s="211" t="s">
        <v>294</v>
      </c>
      <c r="C20" s="212"/>
      <c r="D20" s="96" t="s">
        <v>295</v>
      </c>
      <c r="E20" s="222">
        <v>0.8</v>
      </c>
      <c r="F20" s="205" t="s">
        <v>292</v>
      </c>
      <c r="G20" s="101">
        <f>SUM('Outputs Monthly'!E13:G13)</f>
        <v>2411</v>
      </c>
      <c r="H20" s="102">
        <f>SUM('Outputs Monthly'!H13:J13)</f>
        <v>2203</v>
      </c>
      <c r="I20" s="102">
        <f>SUM('Outputs Monthly'!K13:M13)</f>
        <v>774</v>
      </c>
      <c r="J20" s="108">
        <f>SUM('Outputs Monthly'!N13:P13)</f>
        <v>0</v>
      </c>
      <c r="K20" s="109">
        <f>SUM(G20:J20)</f>
        <v>5388</v>
      </c>
      <c r="L20" s="227"/>
      <c r="M20" s="230"/>
      <c r="N20" s="233"/>
      <c r="O20" s="230"/>
      <c r="P20" s="233"/>
      <c r="Q20" s="239"/>
      <c r="R20" s="236"/>
      <c r="S20" s="242"/>
    </row>
    <row r="21" spans="2:19" customFormat="1" ht="19.5" customHeight="1" thickBot="1" x14ac:dyDescent="0.25">
      <c r="B21" s="213"/>
      <c r="C21" s="214"/>
      <c r="D21" s="85" t="s">
        <v>296</v>
      </c>
      <c r="E21" s="223"/>
      <c r="F21" s="206"/>
      <c r="G21" s="119">
        <v>2389</v>
      </c>
      <c r="H21" s="120">
        <v>2162</v>
      </c>
      <c r="I21" s="120">
        <v>770</v>
      </c>
      <c r="J21" s="121"/>
      <c r="K21" s="114">
        <f>SUM(G21:J21)</f>
        <v>5321</v>
      </c>
      <c r="L21" s="228"/>
      <c r="M21" s="231"/>
      <c r="N21" s="234"/>
      <c r="O21" s="231"/>
      <c r="P21" s="234"/>
      <c r="Q21" s="240"/>
      <c r="R21" s="237"/>
      <c r="S21" s="243"/>
    </row>
    <row r="22" spans="2:19" customFormat="1" ht="19.5" customHeight="1" thickTop="1" thickBot="1" x14ac:dyDescent="0.25">
      <c r="B22" s="215"/>
      <c r="C22" s="216"/>
      <c r="D22" s="110" t="s">
        <v>268</v>
      </c>
      <c r="E22" s="224"/>
      <c r="F22" s="207"/>
      <c r="G22" s="115">
        <f>IF(G20=0,1,IFERROR(ROUND(G21/G20,4),0))</f>
        <v>0.9909</v>
      </c>
      <c r="H22" s="116">
        <f t="shared" ref="H22" si="9">IF(H20=0,1,IFERROR(ROUND(H21/H20,4),0))</f>
        <v>0.98140000000000005</v>
      </c>
      <c r="I22" s="116">
        <f t="shared" ref="I22" si="10">IF(I20=0,1,IFERROR(ROUND(I21/I20,4),0))</f>
        <v>0.99480000000000002</v>
      </c>
      <c r="J22" s="117">
        <f t="shared" ref="J22" si="11">IF(J20=0,1,IFERROR(ROUND(J21/J20,4),0))</f>
        <v>1</v>
      </c>
      <c r="K22" s="118">
        <f t="shared" ref="K22" si="12">IF(K20=0,1,IFERROR(ROUND(K21/K20,4),0))</f>
        <v>0.98760000000000003</v>
      </c>
      <c r="L22" s="229"/>
      <c r="M22" s="232"/>
      <c r="N22" s="235"/>
      <c r="O22" s="232"/>
      <c r="P22" s="235"/>
      <c r="Q22" s="241"/>
      <c r="R22" s="238"/>
      <c r="S22" s="244"/>
    </row>
    <row r="23" spans="2:19" customFormat="1" ht="19.5" customHeight="1" x14ac:dyDescent="0.2">
      <c r="B23" s="211" t="s">
        <v>297</v>
      </c>
      <c r="C23" s="212"/>
      <c r="D23" s="96" t="s">
        <v>274</v>
      </c>
      <c r="E23" s="222">
        <v>0.8</v>
      </c>
      <c r="F23" s="205" t="s">
        <v>291</v>
      </c>
      <c r="G23" s="101">
        <f>SUM('Outputs Monthly'!E14:G14)</f>
        <v>632</v>
      </c>
      <c r="H23" s="102">
        <f>SUM('Outputs Monthly'!H14:J14)</f>
        <v>903</v>
      </c>
      <c r="I23" s="102">
        <f>SUM('Outputs Monthly'!K14:M14)</f>
        <v>283</v>
      </c>
      <c r="J23" s="108">
        <f>SUM('Outputs Monthly'!N14:P14)</f>
        <v>0</v>
      </c>
      <c r="K23" s="109">
        <f>SUM(G23:J23)</f>
        <v>1818</v>
      </c>
      <c r="L23" s="227" t="s">
        <v>267</v>
      </c>
      <c r="M23" s="230" t="s">
        <v>339</v>
      </c>
      <c r="N23" s="233" t="s">
        <v>267</v>
      </c>
      <c r="O23" s="230" t="s">
        <v>341</v>
      </c>
      <c r="P23" s="233" t="s">
        <v>267</v>
      </c>
      <c r="Q23" s="239" t="s">
        <v>342</v>
      </c>
      <c r="R23" s="236"/>
      <c r="S23" s="242"/>
    </row>
    <row r="24" spans="2:19" customFormat="1" ht="19.5" customHeight="1" thickBot="1" x14ac:dyDescent="0.25">
      <c r="B24" s="213"/>
      <c r="C24" s="214"/>
      <c r="D24" s="85" t="s">
        <v>282</v>
      </c>
      <c r="E24" s="223"/>
      <c r="F24" s="206"/>
      <c r="G24" s="119">
        <v>495</v>
      </c>
      <c r="H24" s="120">
        <v>535</v>
      </c>
      <c r="I24" s="120">
        <v>228</v>
      </c>
      <c r="J24" s="121"/>
      <c r="K24" s="114">
        <f>SUM(G24:J24)</f>
        <v>1258</v>
      </c>
      <c r="L24" s="228"/>
      <c r="M24" s="231"/>
      <c r="N24" s="234"/>
      <c r="O24" s="231"/>
      <c r="P24" s="234"/>
      <c r="Q24" s="240"/>
      <c r="R24" s="237"/>
      <c r="S24" s="243"/>
    </row>
    <row r="25" spans="2:19" customFormat="1" ht="19.5" customHeight="1" thickTop="1" thickBot="1" x14ac:dyDescent="0.25">
      <c r="B25" s="215"/>
      <c r="C25" s="216"/>
      <c r="D25" s="110" t="s">
        <v>268</v>
      </c>
      <c r="E25" s="224"/>
      <c r="F25" s="207"/>
      <c r="G25" s="115">
        <f>IF(G23=0,1,IFERROR(ROUND(G24/G23,4),0))</f>
        <v>0.78320000000000001</v>
      </c>
      <c r="H25" s="116">
        <f t="shared" ref="H25" si="13">IF(H23=0,1,IFERROR(ROUND(H24/H23,4),0))</f>
        <v>0.59250000000000003</v>
      </c>
      <c r="I25" s="116">
        <f t="shared" ref="I25" si="14">IF(I23=0,1,IFERROR(ROUND(I24/I23,4),0))</f>
        <v>0.80569999999999997</v>
      </c>
      <c r="J25" s="117">
        <f t="shared" ref="J25" si="15">IF(J23=0,1,IFERROR(ROUND(J24/J23,4),0))</f>
        <v>1</v>
      </c>
      <c r="K25" s="118">
        <f t="shared" ref="K25" si="16">IF(K23=0,1,IFERROR(ROUND(K24/K23,4),0))</f>
        <v>0.69199999999999995</v>
      </c>
      <c r="L25" s="229"/>
      <c r="M25" s="232"/>
      <c r="N25" s="235"/>
      <c r="O25" s="232"/>
      <c r="P25" s="235"/>
      <c r="Q25" s="241"/>
      <c r="R25" s="238"/>
      <c r="S25" s="244"/>
    </row>
    <row r="26" spans="2:19" customFormat="1" ht="19.5" customHeight="1" x14ac:dyDescent="0.2">
      <c r="B26" s="211" t="s">
        <v>298</v>
      </c>
      <c r="C26" s="212"/>
      <c r="D26" s="96" t="s">
        <v>274</v>
      </c>
      <c r="E26" s="222">
        <v>0.8</v>
      </c>
      <c r="F26" s="205" t="s">
        <v>291</v>
      </c>
      <c r="G26" s="101">
        <f>SUM('Outputs Monthly'!E15:G15)</f>
        <v>2266</v>
      </c>
      <c r="H26" s="102">
        <f>SUM('Outputs Monthly'!H15:J15)</f>
        <v>2385</v>
      </c>
      <c r="I26" s="102">
        <f>SUM('Outputs Monthly'!K15:M15)</f>
        <v>759</v>
      </c>
      <c r="J26" s="108">
        <f>SUM('Outputs Monthly'!N15:P15)</f>
        <v>0</v>
      </c>
      <c r="K26" s="109">
        <f>SUM(G26:J26)</f>
        <v>5410</v>
      </c>
      <c r="L26" s="227" t="s">
        <v>267</v>
      </c>
      <c r="M26" s="230" t="s">
        <v>339</v>
      </c>
      <c r="N26" s="233" t="s">
        <v>267</v>
      </c>
      <c r="O26" s="230" t="s">
        <v>341</v>
      </c>
      <c r="P26" s="233" t="s">
        <v>267</v>
      </c>
      <c r="Q26" s="239" t="s">
        <v>343</v>
      </c>
      <c r="R26" s="236"/>
      <c r="S26" s="242"/>
    </row>
    <row r="27" spans="2:19" customFormat="1" ht="19.5" customHeight="1" thickBot="1" x14ac:dyDescent="0.25">
      <c r="B27" s="213"/>
      <c r="C27" s="214"/>
      <c r="D27" s="85" t="s">
        <v>282</v>
      </c>
      <c r="E27" s="223"/>
      <c r="F27" s="206"/>
      <c r="G27" s="119">
        <v>1736</v>
      </c>
      <c r="H27" s="120">
        <v>1755</v>
      </c>
      <c r="I27" s="120">
        <v>704</v>
      </c>
      <c r="J27" s="121"/>
      <c r="K27" s="114">
        <f>SUM(G27:J27)</f>
        <v>4195</v>
      </c>
      <c r="L27" s="228"/>
      <c r="M27" s="231"/>
      <c r="N27" s="234"/>
      <c r="O27" s="231"/>
      <c r="P27" s="234"/>
      <c r="Q27" s="240"/>
      <c r="R27" s="237"/>
      <c r="S27" s="243"/>
    </row>
    <row r="28" spans="2:19" customFormat="1" ht="19.5" customHeight="1" thickTop="1" thickBot="1" x14ac:dyDescent="0.25">
      <c r="B28" s="215"/>
      <c r="C28" s="216"/>
      <c r="D28" s="110" t="s">
        <v>268</v>
      </c>
      <c r="E28" s="224"/>
      <c r="F28" s="207"/>
      <c r="G28" s="115">
        <f>IF(G26=0,1,IFERROR(ROUND(G27/G26,4),0))</f>
        <v>0.7661</v>
      </c>
      <c r="H28" s="116">
        <f t="shared" ref="H28" si="17">IF(H26=0,1,IFERROR(ROUND(H27/H26,4),0))</f>
        <v>0.73580000000000001</v>
      </c>
      <c r="I28" s="116">
        <f t="shared" ref="I28" si="18">IF(I26=0,1,IFERROR(ROUND(I27/I26,4),0))</f>
        <v>0.92749999999999999</v>
      </c>
      <c r="J28" s="117">
        <f t="shared" ref="J28" si="19">IF(J26=0,1,IFERROR(ROUND(J27/J26,4),0))</f>
        <v>1</v>
      </c>
      <c r="K28" s="118">
        <f t="shared" ref="K28" si="20">IF(K26=0,1,IFERROR(ROUND(K27/K26,4),0))</f>
        <v>0.77539999999999998</v>
      </c>
      <c r="L28" s="229"/>
      <c r="M28" s="232"/>
      <c r="N28" s="235"/>
      <c r="O28" s="232"/>
      <c r="P28" s="235"/>
      <c r="Q28" s="241"/>
      <c r="R28" s="238"/>
      <c r="S28" s="244"/>
    </row>
    <row r="29" spans="2:19" customFormat="1" ht="19.5" customHeight="1" x14ac:dyDescent="0.2">
      <c r="B29" s="211" t="s">
        <v>299</v>
      </c>
      <c r="C29" s="212"/>
      <c r="D29" s="96" t="s">
        <v>274</v>
      </c>
      <c r="E29" s="222">
        <v>0.8</v>
      </c>
      <c r="F29" s="205" t="s">
        <v>291</v>
      </c>
      <c r="G29" s="101">
        <f>SUM('Outputs Monthly'!E16:G16)</f>
        <v>1568</v>
      </c>
      <c r="H29" s="102">
        <f>SUM('Outputs Monthly'!H16:J16)</f>
        <v>1654</v>
      </c>
      <c r="I29" s="102">
        <f>SUM('Outputs Monthly'!K16:M16)</f>
        <v>535</v>
      </c>
      <c r="J29" s="108">
        <f>SUM('Outputs Monthly'!N16:P16)</f>
        <v>0</v>
      </c>
      <c r="K29" s="109">
        <f>SUM(G29:J29)</f>
        <v>3757</v>
      </c>
      <c r="L29" s="227"/>
      <c r="M29" s="230"/>
      <c r="N29" s="233"/>
      <c r="O29" s="230"/>
      <c r="P29" s="233"/>
      <c r="Q29" s="239"/>
      <c r="R29" s="236"/>
      <c r="S29" s="242"/>
    </row>
    <row r="30" spans="2:19" customFormat="1" ht="19.5" customHeight="1" thickBot="1" x14ac:dyDescent="0.25">
      <c r="B30" s="213"/>
      <c r="C30" s="214"/>
      <c r="D30" s="85" t="s">
        <v>282</v>
      </c>
      <c r="E30" s="223"/>
      <c r="F30" s="206"/>
      <c r="G30" s="119">
        <v>1514</v>
      </c>
      <c r="H30" s="120">
        <v>1625</v>
      </c>
      <c r="I30" s="120">
        <v>530</v>
      </c>
      <c r="J30" s="121"/>
      <c r="K30" s="114">
        <f>SUM(G30:J30)</f>
        <v>3669</v>
      </c>
      <c r="L30" s="228"/>
      <c r="M30" s="231"/>
      <c r="N30" s="234"/>
      <c r="O30" s="231"/>
      <c r="P30" s="234"/>
      <c r="Q30" s="240"/>
      <c r="R30" s="237"/>
      <c r="S30" s="243"/>
    </row>
    <row r="31" spans="2:19" customFormat="1" ht="19.5" customHeight="1" thickTop="1" thickBot="1" x14ac:dyDescent="0.25">
      <c r="B31" s="215"/>
      <c r="C31" s="216"/>
      <c r="D31" s="110" t="s">
        <v>268</v>
      </c>
      <c r="E31" s="224"/>
      <c r="F31" s="207"/>
      <c r="G31" s="115">
        <f>IF(G29=0,1,IFERROR(ROUND(G30/G29,4),0))</f>
        <v>0.96560000000000001</v>
      </c>
      <c r="H31" s="116">
        <f t="shared" ref="H31" si="21">IF(H29=0,1,IFERROR(ROUND(H30/H29,4),0))</f>
        <v>0.98250000000000004</v>
      </c>
      <c r="I31" s="116">
        <f t="shared" ref="I31" si="22">IF(I29=0,1,IFERROR(ROUND(I30/I29,4),0))</f>
        <v>0.99070000000000003</v>
      </c>
      <c r="J31" s="117">
        <f t="shared" ref="J31" si="23">IF(J29=0,1,IFERROR(ROUND(J30/J29,4),0))</f>
        <v>1</v>
      </c>
      <c r="K31" s="118">
        <f t="shared" ref="K31" si="24">IF(K29=0,1,IFERROR(ROUND(K30/K29,4),0))</f>
        <v>0.97660000000000002</v>
      </c>
      <c r="L31" s="229"/>
      <c r="M31" s="232"/>
      <c r="N31" s="235"/>
      <c r="O31" s="232"/>
      <c r="P31" s="235"/>
      <c r="Q31" s="241"/>
      <c r="R31" s="238"/>
      <c r="S31" s="244"/>
    </row>
    <row r="32" spans="2:19" customFormat="1" ht="19.5" customHeight="1" x14ac:dyDescent="0.2">
      <c r="B32" s="211" t="s">
        <v>300</v>
      </c>
      <c r="C32" s="212"/>
      <c r="D32" s="96" t="s">
        <v>274</v>
      </c>
      <c r="E32" s="222">
        <v>0.8</v>
      </c>
      <c r="F32" s="205" t="s">
        <v>292</v>
      </c>
      <c r="G32" s="101">
        <f>SUM('Outputs Monthly'!E17:G17)</f>
        <v>1658</v>
      </c>
      <c r="H32" s="102">
        <f>SUM('Outputs Monthly'!H17:J17)</f>
        <v>1766</v>
      </c>
      <c r="I32" s="102">
        <f>SUM('Outputs Monthly'!K17:M17)</f>
        <v>620</v>
      </c>
      <c r="J32" s="108">
        <f>SUM('Outputs Monthly'!N17:P17)</f>
        <v>0</v>
      </c>
      <c r="K32" s="109">
        <f>SUM(G32:J32)</f>
        <v>4044</v>
      </c>
      <c r="L32" s="227"/>
      <c r="M32" s="230"/>
      <c r="N32" s="233"/>
      <c r="O32" s="230"/>
      <c r="P32" s="233"/>
      <c r="Q32" s="239"/>
      <c r="R32" s="236"/>
      <c r="S32" s="242"/>
    </row>
    <row r="33" spans="1:19" customFormat="1" ht="19.5" customHeight="1" thickBot="1" x14ac:dyDescent="0.25">
      <c r="B33" s="213"/>
      <c r="C33" s="214"/>
      <c r="D33" s="85" t="s">
        <v>296</v>
      </c>
      <c r="E33" s="223"/>
      <c r="F33" s="206"/>
      <c r="G33" s="119">
        <v>1514</v>
      </c>
      <c r="H33" s="120">
        <v>1696</v>
      </c>
      <c r="I33" s="120">
        <v>615</v>
      </c>
      <c r="J33" s="121"/>
      <c r="K33" s="114">
        <f>SUM(G33:J33)</f>
        <v>3825</v>
      </c>
      <c r="L33" s="228"/>
      <c r="M33" s="231"/>
      <c r="N33" s="234"/>
      <c r="O33" s="231"/>
      <c r="P33" s="234"/>
      <c r="Q33" s="240"/>
      <c r="R33" s="237"/>
      <c r="S33" s="243"/>
    </row>
    <row r="34" spans="1:19" customFormat="1" ht="19.5" customHeight="1" thickTop="1" thickBot="1" x14ac:dyDescent="0.25">
      <c r="B34" s="215"/>
      <c r="C34" s="216"/>
      <c r="D34" s="110" t="s">
        <v>268</v>
      </c>
      <c r="E34" s="224"/>
      <c r="F34" s="207"/>
      <c r="G34" s="115">
        <f>IF(G32=0,1,IFERROR(ROUND(G33/G32,4),0))</f>
        <v>0.91310000000000002</v>
      </c>
      <c r="H34" s="116">
        <f t="shared" ref="H34" si="25">IF(H32=0,1,IFERROR(ROUND(H33/H32,4),0))</f>
        <v>0.96040000000000003</v>
      </c>
      <c r="I34" s="116">
        <f t="shared" ref="I34" si="26">IF(I32=0,1,IFERROR(ROUND(I33/I32,4),0))</f>
        <v>0.9919</v>
      </c>
      <c r="J34" s="117">
        <f t="shared" ref="J34" si="27">IF(J32=0,1,IFERROR(ROUND(J33/J32,4),0))</f>
        <v>1</v>
      </c>
      <c r="K34" s="118">
        <f t="shared" ref="K34" si="28">IF(K32=0,1,IFERROR(ROUND(K33/K32,4),0))</f>
        <v>0.94579999999999997</v>
      </c>
      <c r="L34" s="229"/>
      <c r="M34" s="232"/>
      <c r="N34" s="235"/>
      <c r="O34" s="232"/>
      <c r="P34" s="235"/>
      <c r="Q34" s="241"/>
      <c r="R34" s="238"/>
      <c r="S34" s="244"/>
    </row>
    <row r="35" spans="1:19" customFormat="1" ht="19.5" customHeight="1" x14ac:dyDescent="0.2">
      <c r="B35" s="211" t="s">
        <v>301</v>
      </c>
      <c r="C35" s="212"/>
      <c r="D35" s="96" t="s">
        <v>274</v>
      </c>
      <c r="E35" s="222">
        <v>0.8</v>
      </c>
      <c r="F35" s="205" t="s">
        <v>291</v>
      </c>
      <c r="G35" s="101">
        <f>SUM('Outputs Monthly'!E18:G18)</f>
        <v>113</v>
      </c>
      <c r="H35" s="102">
        <f>SUM('Outputs Monthly'!H18:J18)</f>
        <v>113</v>
      </c>
      <c r="I35" s="102">
        <f>SUM('Outputs Monthly'!K18:M18)</f>
        <v>24</v>
      </c>
      <c r="J35" s="108">
        <f>SUM('Outputs Monthly'!N18:P18)</f>
        <v>0</v>
      </c>
      <c r="K35" s="109">
        <f>SUM(G35:J35)</f>
        <v>250</v>
      </c>
      <c r="L35" s="227"/>
      <c r="M35" s="230"/>
      <c r="N35" s="233"/>
      <c r="O35" s="230"/>
      <c r="P35" s="233"/>
      <c r="Q35" s="239"/>
      <c r="R35" s="236"/>
      <c r="S35" s="242"/>
    </row>
    <row r="36" spans="1:19" customFormat="1" ht="19.5" customHeight="1" thickBot="1" x14ac:dyDescent="0.25">
      <c r="B36" s="213"/>
      <c r="C36" s="214"/>
      <c r="D36" s="85" t="s">
        <v>282</v>
      </c>
      <c r="E36" s="223"/>
      <c r="F36" s="206"/>
      <c r="G36" s="119">
        <v>113</v>
      </c>
      <c r="H36" s="120">
        <v>113</v>
      </c>
      <c r="I36" s="120">
        <v>24</v>
      </c>
      <c r="J36" s="121"/>
      <c r="K36" s="114">
        <f>SUM(G36:J36)</f>
        <v>250</v>
      </c>
      <c r="L36" s="228"/>
      <c r="M36" s="231"/>
      <c r="N36" s="234"/>
      <c r="O36" s="231"/>
      <c r="P36" s="234"/>
      <c r="Q36" s="240"/>
      <c r="R36" s="237"/>
      <c r="S36" s="243"/>
    </row>
    <row r="37" spans="1:19" customFormat="1" ht="15.75" customHeight="1" thickTop="1" thickBot="1" x14ac:dyDescent="0.25">
      <c r="B37" s="215"/>
      <c r="C37" s="216"/>
      <c r="D37" s="110" t="s">
        <v>268</v>
      </c>
      <c r="E37" s="224"/>
      <c r="F37" s="207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29"/>
      <c r="M37" s="232"/>
      <c r="N37" s="235"/>
      <c r="O37" s="232"/>
      <c r="P37" s="235"/>
      <c r="Q37" s="241"/>
      <c r="R37" s="238"/>
      <c r="S37" s="244"/>
    </row>
    <row r="38" spans="1:19" customFormat="1" ht="19.5" customHeight="1" x14ac:dyDescent="0.2">
      <c r="B38" s="211" t="s">
        <v>302</v>
      </c>
      <c r="C38" s="212"/>
      <c r="D38" s="96" t="s">
        <v>295</v>
      </c>
      <c r="E38" s="222">
        <v>0.8</v>
      </c>
      <c r="F38" s="205" t="s">
        <v>303</v>
      </c>
      <c r="G38" s="101">
        <f>SUM('Outputs Monthly'!E19:G19)</f>
        <v>10512</v>
      </c>
      <c r="H38" s="102">
        <f>SUM('Outputs Monthly'!H19:J19)</f>
        <v>10440</v>
      </c>
      <c r="I38" s="102">
        <f>SUM('Outputs Monthly'!K19:M19)</f>
        <v>4029</v>
      </c>
      <c r="J38" s="108">
        <f>SUM('Outputs Monthly'!N19:P19)</f>
        <v>0</v>
      </c>
      <c r="K38" s="109">
        <f>SUM(G38:J38)</f>
        <v>24981</v>
      </c>
      <c r="L38" s="227"/>
      <c r="M38" s="230"/>
      <c r="N38" s="233"/>
      <c r="O38" s="230"/>
      <c r="P38" s="233"/>
      <c r="Q38" s="239"/>
      <c r="R38" s="236"/>
      <c r="S38" s="242"/>
    </row>
    <row r="39" spans="1:19" customFormat="1" ht="19.5" customHeight="1" thickBot="1" x14ac:dyDescent="0.25">
      <c r="B39" s="213"/>
      <c r="C39" s="214"/>
      <c r="D39" s="85" t="s">
        <v>304</v>
      </c>
      <c r="E39" s="223"/>
      <c r="F39" s="206"/>
      <c r="G39" s="119">
        <v>10472</v>
      </c>
      <c r="H39" s="120">
        <v>10404</v>
      </c>
      <c r="I39" s="120">
        <v>4019</v>
      </c>
      <c r="J39" s="121"/>
      <c r="K39" s="114">
        <f>SUM(G39:J39)</f>
        <v>24895</v>
      </c>
      <c r="L39" s="228"/>
      <c r="M39" s="231"/>
      <c r="N39" s="234"/>
      <c r="O39" s="231"/>
      <c r="P39" s="234"/>
      <c r="Q39" s="240"/>
      <c r="R39" s="237"/>
      <c r="S39" s="243"/>
    </row>
    <row r="40" spans="1:19" customFormat="1" ht="19.5" customHeight="1" thickTop="1" thickBot="1" x14ac:dyDescent="0.25">
      <c r="B40" s="215"/>
      <c r="C40" s="216"/>
      <c r="D40" s="110" t="s">
        <v>268</v>
      </c>
      <c r="E40" s="224"/>
      <c r="F40" s="207"/>
      <c r="G40" s="115">
        <f>IF(G38=0,1,IFERROR(ROUND(G39/G38,4),0))</f>
        <v>0.99619999999999997</v>
      </c>
      <c r="H40" s="116">
        <f t="shared" ref="H40" si="33">IF(H38=0,1,IFERROR(ROUND(H39/H38,4),0))</f>
        <v>0.99660000000000004</v>
      </c>
      <c r="I40" s="116">
        <f t="shared" ref="I40" si="34">IF(I38=0,1,IFERROR(ROUND(I39/I38,4),0))</f>
        <v>0.99750000000000005</v>
      </c>
      <c r="J40" s="117">
        <f t="shared" ref="J40" si="35">IF(J38=0,1,IFERROR(ROUND(J39/J38,4),0))</f>
        <v>1</v>
      </c>
      <c r="K40" s="118">
        <f t="shared" ref="K40" si="36">IF(K38=0,1,IFERROR(ROUND(K39/K38,4),0))</f>
        <v>0.99660000000000004</v>
      </c>
      <c r="L40" s="229"/>
      <c r="M40" s="232"/>
      <c r="N40" s="235"/>
      <c r="O40" s="232"/>
      <c r="P40" s="235"/>
      <c r="Q40" s="241"/>
      <c r="R40" s="247"/>
      <c r="S40" s="248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21" t="s">
        <v>305</v>
      </c>
      <c r="B43" s="221"/>
      <c r="C43" s="221"/>
      <c r="D43" s="221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17" t="s">
        <v>260</v>
      </c>
      <c r="F44" s="219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9" t="s">
        <v>288</v>
      </c>
      <c r="L44" s="208" t="s">
        <v>261</v>
      </c>
      <c r="M44" s="209"/>
      <c r="N44" s="208" t="s">
        <v>262</v>
      </c>
      <c r="O44" s="209"/>
      <c r="P44" s="208" t="s">
        <v>263</v>
      </c>
      <c r="Q44" s="210"/>
      <c r="R44" s="225" t="s">
        <v>264</v>
      </c>
      <c r="S44" s="226"/>
    </row>
    <row r="45" spans="1:19" ht="15.75" customHeight="1" thickBot="1" x14ac:dyDescent="0.25">
      <c r="B45" s="28"/>
      <c r="C45" s="245"/>
      <c r="D45" s="246"/>
      <c r="E45" s="218"/>
      <c r="F45" s="220"/>
      <c r="G45" s="105" t="s">
        <v>284</v>
      </c>
      <c r="H45" s="106" t="s">
        <v>285</v>
      </c>
      <c r="I45" s="106" t="s">
        <v>286</v>
      </c>
      <c r="J45" s="107" t="s">
        <v>287</v>
      </c>
      <c r="K45" s="250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11" t="s">
        <v>289</v>
      </c>
      <c r="C46" s="212"/>
      <c r="D46" s="96" t="s">
        <v>276</v>
      </c>
      <c r="E46" s="222">
        <v>0.8</v>
      </c>
      <c r="F46" s="205" t="s">
        <v>292</v>
      </c>
      <c r="G46" s="123">
        <v>84985</v>
      </c>
      <c r="H46" s="124">
        <v>93865</v>
      </c>
      <c r="I46" s="124">
        <v>29791</v>
      </c>
      <c r="J46" s="125"/>
      <c r="K46" s="109">
        <f>SUM(G46:J46)</f>
        <v>208641</v>
      </c>
      <c r="L46" s="227"/>
      <c r="M46" s="230"/>
      <c r="N46" s="233"/>
      <c r="O46" s="230"/>
      <c r="P46" s="233"/>
      <c r="Q46" s="239"/>
      <c r="R46" s="236"/>
      <c r="S46" s="242"/>
    </row>
    <row r="47" spans="1:19" ht="16.5" thickBot="1" x14ac:dyDescent="0.25">
      <c r="B47" s="213"/>
      <c r="C47" s="214"/>
      <c r="D47" s="85" t="s">
        <v>296</v>
      </c>
      <c r="E47" s="223"/>
      <c r="F47" s="206"/>
      <c r="G47" s="119">
        <v>82895</v>
      </c>
      <c r="H47" s="120">
        <v>92114</v>
      </c>
      <c r="I47" s="120">
        <v>29426</v>
      </c>
      <c r="J47" s="121"/>
      <c r="K47" s="114">
        <f>SUM(G47:J47)</f>
        <v>204435</v>
      </c>
      <c r="L47" s="228"/>
      <c r="M47" s="231"/>
      <c r="N47" s="234"/>
      <c r="O47" s="231"/>
      <c r="P47" s="234"/>
      <c r="Q47" s="240"/>
      <c r="R47" s="237"/>
      <c r="S47" s="243"/>
    </row>
    <row r="48" spans="1:19" ht="17.25" thickTop="1" thickBot="1" x14ac:dyDescent="0.25">
      <c r="B48" s="215"/>
      <c r="C48" s="216"/>
      <c r="D48" s="110" t="s">
        <v>268</v>
      </c>
      <c r="E48" s="224"/>
      <c r="F48" s="207"/>
      <c r="G48" s="115">
        <f>IF(G46=0,1,IFERROR(ROUND(G47/G46,4),0))</f>
        <v>0.97540000000000004</v>
      </c>
      <c r="H48" s="116">
        <f t="shared" ref="H48" si="37">IF(H46=0,1,IFERROR(ROUND(H47/H46,4),0))</f>
        <v>0.98129999999999995</v>
      </c>
      <c r="I48" s="116">
        <f t="shared" ref="I48" si="38">IF(I46=0,1,IFERROR(ROUND(I47/I46,4),0))</f>
        <v>0.98770000000000002</v>
      </c>
      <c r="J48" s="117">
        <f t="shared" ref="J48" si="39">IF(J46=0,1,IFERROR(ROUND(J47/J46,4),0))</f>
        <v>1</v>
      </c>
      <c r="K48" s="118">
        <f t="shared" ref="K48" si="40">IF(K46=0,1,IFERROR(ROUND(K47/K46,4),0))</f>
        <v>0.9798</v>
      </c>
      <c r="L48" s="229"/>
      <c r="M48" s="232"/>
      <c r="N48" s="235"/>
      <c r="O48" s="232"/>
      <c r="P48" s="235"/>
      <c r="Q48" s="241"/>
      <c r="R48" s="238"/>
      <c r="S48" s="244"/>
    </row>
    <row r="49" spans="1:19" x14ac:dyDescent="0.2">
      <c r="A49"/>
      <c r="B49" s="211" t="s">
        <v>293</v>
      </c>
      <c r="C49" s="212"/>
      <c r="D49" s="96" t="s">
        <v>276</v>
      </c>
      <c r="E49" s="222">
        <v>0.8</v>
      </c>
      <c r="F49" s="205" t="s">
        <v>292</v>
      </c>
      <c r="G49" s="123">
        <v>43675</v>
      </c>
      <c r="H49" s="124">
        <v>43502</v>
      </c>
      <c r="I49" s="124">
        <v>15757</v>
      </c>
      <c r="J49" s="125"/>
      <c r="K49" s="109">
        <f>SUM(G49:J49)</f>
        <v>102934</v>
      </c>
      <c r="L49" s="227"/>
      <c r="M49" s="230"/>
      <c r="N49" s="233"/>
      <c r="O49" s="230"/>
      <c r="P49" s="233"/>
      <c r="Q49" s="239"/>
      <c r="R49" s="236"/>
      <c r="S49" s="242"/>
    </row>
    <row r="50" spans="1:19" ht="16.5" thickBot="1" x14ac:dyDescent="0.25">
      <c r="A50"/>
      <c r="B50" s="213"/>
      <c r="C50" s="214"/>
      <c r="D50" s="85" t="s">
        <v>296</v>
      </c>
      <c r="E50" s="223"/>
      <c r="F50" s="206"/>
      <c r="G50" s="119">
        <v>42439</v>
      </c>
      <c r="H50" s="120">
        <v>42785</v>
      </c>
      <c r="I50" s="120">
        <v>15479</v>
      </c>
      <c r="J50" s="121"/>
      <c r="K50" s="114">
        <f>SUM(G50:J50)</f>
        <v>100703</v>
      </c>
      <c r="L50" s="228"/>
      <c r="M50" s="231"/>
      <c r="N50" s="234"/>
      <c r="O50" s="231"/>
      <c r="P50" s="234"/>
      <c r="Q50" s="240"/>
      <c r="R50" s="237"/>
      <c r="S50" s="243"/>
    </row>
    <row r="51" spans="1:19" ht="17.25" thickTop="1" thickBot="1" x14ac:dyDescent="0.25">
      <c r="A51"/>
      <c r="B51" s="215"/>
      <c r="C51" s="216"/>
      <c r="D51" s="110" t="s">
        <v>268</v>
      </c>
      <c r="E51" s="224"/>
      <c r="F51" s="207"/>
      <c r="G51" s="115">
        <f>IF(G49=0,1,IFERROR(ROUND(G50/G49,4),0))</f>
        <v>0.97170000000000001</v>
      </c>
      <c r="H51" s="116">
        <f t="shared" ref="H51" si="41">IF(H49=0,1,IFERROR(ROUND(H50/H49,4),0))</f>
        <v>0.98350000000000004</v>
      </c>
      <c r="I51" s="116">
        <f t="shared" ref="I51" si="42">IF(I49=0,1,IFERROR(ROUND(I50/I49,4),0))</f>
        <v>0.98240000000000005</v>
      </c>
      <c r="J51" s="117">
        <f t="shared" ref="J51" si="43">IF(J49=0,1,IFERROR(ROUND(J50/J49,4),0))</f>
        <v>1</v>
      </c>
      <c r="K51" s="118">
        <f t="shared" ref="K51" si="44">IF(K49=0,1,IFERROR(ROUND(K50/K49,4),0))</f>
        <v>0.97829999999999995</v>
      </c>
      <c r="L51" s="229"/>
      <c r="M51" s="232"/>
      <c r="N51" s="235"/>
      <c r="O51" s="232"/>
      <c r="P51" s="235"/>
      <c r="Q51" s="241"/>
      <c r="R51" s="238"/>
      <c r="S51" s="244"/>
    </row>
    <row r="52" spans="1:19" x14ac:dyDescent="0.2">
      <c r="A52"/>
      <c r="B52" s="211" t="s">
        <v>277</v>
      </c>
      <c r="C52" s="212"/>
      <c r="D52" s="96" t="s">
        <v>276</v>
      </c>
      <c r="E52" s="222">
        <v>0.8</v>
      </c>
      <c r="F52" s="205" t="s">
        <v>292</v>
      </c>
      <c r="G52" s="123">
        <v>17119</v>
      </c>
      <c r="H52" s="124">
        <v>19251</v>
      </c>
      <c r="I52" s="124">
        <v>4953</v>
      </c>
      <c r="J52" s="125"/>
      <c r="K52" s="109">
        <f>SUM(G52:J52)</f>
        <v>41323</v>
      </c>
      <c r="L52" s="227"/>
      <c r="M52" s="230"/>
      <c r="N52" s="233"/>
      <c r="O52" s="230"/>
      <c r="P52" s="233"/>
      <c r="Q52" s="239"/>
      <c r="R52" s="236"/>
      <c r="S52" s="242"/>
    </row>
    <row r="53" spans="1:19" ht="16.5" thickBot="1" x14ac:dyDescent="0.25">
      <c r="A53"/>
      <c r="B53" s="213"/>
      <c r="C53" s="214"/>
      <c r="D53" s="85" t="s">
        <v>296</v>
      </c>
      <c r="E53" s="223"/>
      <c r="F53" s="206"/>
      <c r="G53" s="119">
        <v>16997</v>
      </c>
      <c r="H53" s="120">
        <v>19177</v>
      </c>
      <c r="I53" s="120">
        <v>4942</v>
      </c>
      <c r="J53" s="121"/>
      <c r="K53" s="114">
        <f>SUM(G53:J53)</f>
        <v>41116</v>
      </c>
      <c r="L53" s="228"/>
      <c r="M53" s="231"/>
      <c r="N53" s="234"/>
      <c r="O53" s="231"/>
      <c r="P53" s="234"/>
      <c r="Q53" s="240"/>
      <c r="R53" s="237"/>
      <c r="S53" s="243"/>
    </row>
    <row r="54" spans="1:19" ht="17.25" thickTop="1" thickBot="1" x14ac:dyDescent="0.25">
      <c r="A54"/>
      <c r="B54" s="215"/>
      <c r="C54" s="216"/>
      <c r="D54" s="110" t="s">
        <v>268</v>
      </c>
      <c r="E54" s="224"/>
      <c r="F54" s="207"/>
      <c r="G54" s="115">
        <f>IF(G52=0,1,IFERROR(ROUND(G53/G52,4),0))</f>
        <v>0.9929</v>
      </c>
      <c r="H54" s="116">
        <f t="shared" ref="H54" si="45">IF(H52=0,1,IFERROR(ROUND(H53/H52,4),0))</f>
        <v>0.99619999999999997</v>
      </c>
      <c r="I54" s="116">
        <f t="shared" ref="I54" si="46">IF(I52=0,1,IFERROR(ROUND(I53/I52,4),0))</f>
        <v>0.99780000000000002</v>
      </c>
      <c r="J54" s="117">
        <f t="shared" ref="J54" si="47">IF(J52=0,1,IFERROR(ROUND(J53/J52,4),0))</f>
        <v>1</v>
      </c>
      <c r="K54" s="118">
        <f t="shared" ref="K54" si="48">IF(K52=0,1,IFERROR(ROUND(K53/K52,4),0))</f>
        <v>0.995</v>
      </c>
      <c r="L54" s="229"/>
      <c r="M54" s="232"/>
      <c r="N54" s="235"/>
      <c r="O54" s="232"/>
      <c r="P54" s="235"/>
      <c r="Q54" s="241"/>
      <c r="R54" s="238"/>
      <c r="S54" s="244"/>
    </row>
    <row r="55" spans="1:19" x14ac:dyDescent="0.2">
      <c r="A55"/>
      <c r="B55" s="211" t="s">
        <v>294</v>
      </c>
      <c r="C55" s="212"/>
      <c r="D55" s="96" t="s">
        <v>276</v>
      </c>
      <c r="E55" s="222">
        <v>0.8</v>
      </c>
      <c r="F55" s="205" t="s">
        <v>292</v>
      </c>
      <c r="G55" s="123">
        <v>17312</v>
      </c>
      <c r="H55" s="124">
        <v>16999</v>
      </c>
      <c r="I55" s="124">
        <v>6050</v>
      </c>
      <c r="J55" s="125"/>
      <c r="K55" s="109">
        <f>SUM(G55:J55)</f>
        <v>40361</v>
      </c>
      <c r="L55" s="227"/>
      <c r="M55" s="230"/>
      <c r="N55" s="233"/>
      <c r="O55" s="230"/>
      <c r="P55" s="233"/>
      <c r="Q55" s="239"/>
      <c r="R55" s="236"/>
      <c r="S55" s="242"/>
    </row>
    <row r="56" spans="1:19" ht="16.5" thickBot="1" x14ac:dyDescent="0.25">
      <c r="A56"/>
      <c r="B56" s="213"/>
      <c r="C56" s="214"/>
      <c r="D56" s="85" t="s">
        <v>296</v>
      </c>
      <c r="E56" s="223"/>
      <c r="F56" s="206"/>
      <c r="G56" s="119">
        <v>16388</v>
      </c>
      <c r="H56" s="120">
        <v>16358</v>
      </c>
      <c r="I56" s="120">
        <v>5782</v>
      </c>
      <c r="J56" s="121"/>
      <c r="K56" s="114">
        <f>SUM(G56:J56)</f>
        <v>38528</v>
      </c>
      <c r="L56" s="228"/>
      <c r="M56" s="231"/>
      <c r="N56" s="234"/>
      <c r="O56" s="231"/>
      <c r="P56" s="234"/>
      <c r="Q56" s="240"/>
      <c r="R56" s="237"/>
      <c r="S56" s="243"/>
    </row>
    <row r="57" spans="1:19" ht="17.25" thickTop="1" thickBot="1" x14ac:dyDescent="0.25">
      <c r="A57"/>
      <c r="B57" s="215"/>
      <c r="C57" s="216"/>
      <c r="D57" s="110" t="s">
        <v>268</v>
      </c>
      <c r="E57" s="224"/>
      <c r="F57" s="207"/>
      <c r="G57" s="115">
        <f>IF(G55=0,1,IFERROR(ROUND(G56/G55,4),0))</f>
        <v>0.9466</v>
      </c>
      <c r="H57" s="116">
        <f t="shared" ref="H57" si="49">IF(H55=0,1,IFERROR(ROUND(H56/H55,4),0))</f>
        <v>0.96230000000000004</v>
      </c>
      <c r="I57" s="116">
        <f t="shared" ref="I57" si="50">IF(I55=0,1,IFERROR(ROUND(I56/I55,4),0))</f>
        <v>0.95569999999999999</v>
      </c>
      <c r="J57" s="117">
        <f t="shared" ref="J57" si="51">IF(J55=0,1,IFERROR(ROUND(J56/J55,4),0))</f>
        <v>1</v>
      </c>
      <c r="K57" s="118">
        <f t="shared" ref="K57" si="52">IF(K55=0,1,IFERROR(ROUND(K56/K55,4),0))</f>
        <v>0.9546</v>
      </c>
      <c r="L57" s="229"/>
      <c r="M57" s="232"/>
      <c r="N57" s="235"/>
      <c r="O57" s="232"/>
      <c r="P57" s="235"/>
      <c r="Q57" s="241"/>
      <c r="R57" s="238"/>
      <c r="S57" s="244"/>
    </row>
    <row r="58" spans="1:19" x14ac:dyDescent="0.2">
      <c r="A58"/>
      <c r="B58" s="211" t="s">
        <v>297</v>
      </c>
      <c r="C58" s="212"/>
      <c r="D58" s="96" t="s">
        <v>276</v>
      </c>
      <c r="E58" s="222">
        <v>0.8</v>
      </c>
      <c r="F58" s="205" t="s">
        <v>292</v>
      </c>
      <c r="G58" s="123">
        <v>35661</v>
      </c>
      <c r="H58" s="124">
        <v>43061</v>
      </c>
      <c r="I58" s="124">
        <v>14413</v>
      </c>
      <c r="J58" s="125"/>
      <c r="K58" s="109">
        <f>SUM(G58:J58)</f>
        <v>93135</v>
      </c>
      <c r="L58" s="227"/>
      <c r="M58" s="230"/>
      <c r="N58" s="233"/>
      <c r="O58" s="230"/>
      <c r="P58" s="233"/>
      <c r="Q58" s="239"/>
      <c r="R58" s="236"/>
      <c r="S58" s="242"/>
    </row>
    <row r="59" spans="1:19" ht="16.5" thickBot="1" x14ac:dyDescent="0.25">
      <c r="A59"/>
      <c r="B59" s="213"/>
      <c r="C59" s="214"/>
      <c r="D59" s="85" t="s">
        <v>296</v>
      </c>
      <c r="E59" s="223"/>
      <c r="F59" s="206"/>
      <c r="G59" s="119">
        <v>33199</v>
      </c>
      <c r="H59" s="120">
        <v>37768</v>
      </c>
      <c r="I59" s="120">
        <v>13131</v>
      </c>
      <c r="J59" s="121"/>
      <c r="K59" s="114">
        <f>SUM(G59:J59)</f>
        <v>84098</v>
      </c>
      <c r="L59" s="228"/>
      <c r="M59" s="231"/>
      <c r="N59" s="234"/>
      <c r="O59" s="231"/>
      <c r="P59" s="234"/>
      <c r="Q59" s="240"/>
      <c r="R59" s="237"/>
      <c r="S59" s="243"/>
    </row>
    <row r="60" spans="1:19" ht="17.25" thickTop="1" thickBot="1" x14ac:dyDescent="0.25">
      <c r="A60"/>
      <c r="B60" s="215"/>
      <c r="C60" s="216"/>
      <c r="D60" s="110" t="s">
        <v>268</v>
      </c>
      <c r="E60" s="224"/>
      <c r="F60" s="207"/>
      <c r="G60" s="115">
        <f>IF(G58=0,1,IFERROR(ROUND(G59/G58,4),0))</f>
        <v>0.93100000000000005</v>
      </c>
      <c r="H60" s="116">
        <f t="shared" ref="H60" si="53">IF(H58=0,1,IFERROR(ROUND(H59/H58,4),0))</f>
        <v>0.87709999999999999</v>
      </c>
      <c r="I60" s="116">
        <f t="shared" ref="I60" si="54">IF(I58=0,1,IFERROR(ROUND(I59/I58,4),0))</f>
        <v>0.91110000000000002</v>
      </c>
      <c r="J60" s="117">
        <f t="shared" ref="J60" si="55">IF(J58=0,1,IFERROR(ROUND(J59/J58,4),0))</f>
        <v>1</v>
      </c>
      <c r="K60" s="118">
        <f t="shared" ref="K60" si="56">IF(K58=0,1,IFERROR(ROUND(K59/K58,4),0))</f>
        <v>0.90300000000000002</v>
      </c>
      <c r="L60" s="229"/>
      <c r="M60" s="232"/>
      <c r="N60" s="235"/>
      <c r="O60" s="232"/>
      <c r="P60" s="235"/>
      <c r="Q60" s="241"/>
      <c r="R60" s="238"/>
      <c r="S60" s="244"/>
    </row>
    <row r="61" spans="1:19" x14ac:dyDescent="0.2">
      <c r="A61"/>
      <c r="B61" s="211" t="s">
        <v>298</v>
      </c>
      <c r="C61" s="212"/>
      <c r="D61" s="96" t="s">
        <v>276</v>
      </c>
      <c r="E61" s="222">
        <v>0.8</v>
      </c>
      <c r="F61" s="205" t="s">
        <v>292</v>
      </c>
      <c r="G61" s="123">
        <v>28249</v>
      </c>
      <c r="H61" s="124">
        <v>31048</v>
      </c>
      <c r="I61" s="124">
        <v>10465</v>
      </c>
      <c r="J61" s="125"/>
      <c r="K61" s="109">
        <f>SUM(G61:J61)</f>
        <v>69762</v>
      </c>
      <c r="L61" s="227"/>
      <c r="M61" s="230"/>
      <c r="N61" s="233" t="s">
        <v>267</v>
      </c>
      <c r="O61" s="230" t="s">
        <v>340</v>
      </c>
      <c r="P61" s="233"/>
      <c r="Q61" s="239"/>
      <c r="R61" s="236"/>
      <c r="S61" s="242"/>
    </row>
    <row r="62" spans="1:19" ht="16.5" thickBot="1" x14ac:dyDescent="0.25">
      <c r="A62"/>
      <c r="B62" s="213"/>
      <c r="C62" s="214"/>
      <c r="D62" s="85" t="s">
        <v>296</v>
      </c>
      <c r="E62" s="223"/>
      <c r="F62" s="206"/>
      <c r="G62" s="119">
        <v>25292</v>
      </c>
      <c r="H62" s="120">
        <v>24361</v>
      </c>
      <c r="I62" s="120">
        <v>10273</v>
      </c>
      <c r="J62" s="121"/>
      <c r="K62" s="114">
        <f>SUM(G62:J62)</f>
        <v>59926</v>
      </c>
      <c r="L62" s="228"/>
      <c r="M62" s="231"/>
      <c r="N62" s="234"/>
      <c r="O62" s="231"/>
      <c r="P62" s="234"/>
      <c r="Q62" s="240"/>
      <c r="R62" s="237"/>
      <c r="S62" s="243"/>
    </row>
    <row r="63" spans="1:19" ht="17.25" thickTop="1" thickBot="1" x14ac:dyDescent="0.25">
      <c r="A63"/>
      <c r="B63" s="215"/>
      <c r="C63" s="216"/>
      <c r="D63" s="110" t="s">
        <v>268</v>
      </c>
      <c r="E63" s="224"/>
      <c r="F63" s="207"/>
      <c r="G63" s="115">
        <f>IF(G61=0,1,IFERROR(ROUND(G62/G61,4),0))</f>
        <v>0.89529999999999998</v>
      </c>
      <c r="H63" s="116">
        <f t="shared" ref="H63" si="57">IF(H61=0,1,IFERROR(ROUND(H62/H61,4),0))</f>
        <v>0.78459999999999996</v>
      </c>
      <c r="I63" s="116">
        <f t="shared" ref="I63" si="58">IF(I61=0,1,IFERROR(ROUND(I62/I61,4),0))</f>
        <v>0.98170000000000002</v>
      </c>
      <c r="J63" s="117">
        <f t="shared" ref="J63" si="59">IF(J61=0,1,IFERROR(ROUND(J62/J61,4),0))</f>
        <v>1</v>
      </c>
      <c r="K63" s="118">
        <f t="shared" ref="K63" si="60">IF(K61=0,1,IFERROR(ROUND(K62/K61,4),0))</f>
        <v>0.85899999999999999</v>
      </c>
      <c r="L63" s="229"/>
      <c r="M63" s="232"/>
      <c r="N63" s="235"/>
      <c r="O63" s="232"/>
      <c r="P63" s="235"/>
      <c r="Q63" s="241"/>
      <c r="R63" s="238"/>
      <c r="S63" s="244"/>
    </row>
    <row r="64" spans="1:19" x14ac:dyDescent="0.2">
      <c r="A64"/>
      <c r="B64" s="211" t="s">
        <v>299</v>
      </c>
      <c r="C64" s="212"/>
      <c r="D64" s="96" t="s">
        <v>276</v>
      </c>
      <c r="E64" s="222">
        <v>0.8</v>
      </c>
      <c r="F64" s="205" t="s">
        <v>292</v>
      </c>
      <c r="G64" s="123">
        <v>19319</v>
      </c>
      <c r="H64" s="124">
        <v>21455</v>
      </c>
      <c r="I64" s="124">
        <v>7031</v>
      </c>
      <c r="J64" s="125"/>
      <c r="K64" s="109">
        <f>SUM(G64:J64)</f>
        <v>47805</v>
      </c>
      <c r="L64" s="227"/>
      <c r="M64" s="230"/>
      <c r="N64" s="233"/>
      <c r="O64" s="230"/>
      <c r="P64" s="233"/>
      <c r="Q64" s="239"/>
      <c r="R64" s="236"/>
      <c r="S64" s="242"/>
    </row>
    <row r="65" spans="1:19" ht="16.5" thickBot="1" x14ac:dyDescent="0.25">
      <c r="A65"/>
      <c r="B65" s="213"/>
      <c r="C65" s="214"/>
      <c r="D65" s="85" t="s">
        <v>296</v>
      </c>
      <c r="E65" s="223"/>
      <c r="F65" s="206"/>
      <c r="G65" s="119">
        <v>19174</v>
      </c>
      <c r="H65" s="120">
        <v>21348</v>
      </c>
      <c r="I65" s="120">
        <v>7004</v>
      </c>
      <c r="J65" s="121"/>
      <c r="K65" s="114">
        <f>SUM(G65:J65)</f>
        <v>47526</v>
      </c>
      <c r="L65" s="228"/>
      <c r="M65" s="231"/>
      <c r="N65" s="234"/>
      <c r="O65" s="231"/>
      <c r="P65" s="234"/>
      <c r="Q65" s="240"/>
      <c r="R65" s="237"/>
      <c r="S65" s="243"/>
    </row>
    <row r="66" spans="1:19" ht="17.25" thickTop="1" thickBot="1" x14ac:dyDescent="0.25">
      <c r="A66"/>
      <c r="B66" s="215"/>
      <c r="C66" s="216"/>
      <c r="D66" s="110" t="s">
        <v>268</v>
      </c>
      <c r="E66" s="224"/>
      <c r="F66" s="207"/>
      <c r="G66" s="115">
        <f>IF(G64=0,1,IFERROR(ROUND(G65/G64,4),0))</f>
        <v>0.99250000000000005</v>
      </c>
      <c r="H66" s="116">
        <f t="shared" ref="H66" si="61">IF(H64=0,1,IFERROR(ROUND(H65/H64,4),0))</f>
        <v>0.995</v>
      </c>
      <c r="I66" s="116">
        <f t="shared" ref="I66" si="62">IF(I64=0,1,IFERROR(ROUND(I65/I64,4),0))</f>
        <v>0.99619999999999997</v>
      </c>
      <c r="J66" s="117">
        <f t="shared" ref="J66" si="63">IF(J64=0,1,IFERROR(ROUND(J65/J64,4),0))</f>
        <v>1</v>
      </c>
      <c r="K66" s="118">
        <f t="shared" ref="K66" si="64">IF(K64=0,1,IFERROR(ROUND(K65/K64,4),0))</f>
        <v>0.99419999999999997</v>
      </c>
      <c r="L66" s="229"/>
      <c r="M66" s="232"/>
      <c r="N66" s="235"/>
      <c r="O66" s="232"/>
      <c r="P66" s="235"/>
      <c r="Q66" s="241"/>
      <c r="R66" s="238"/>
      <c r="S66" s="244"/>
    </row>
    <row r="67" spans="1:19" x14ac:dyDescent="0.2">
      <c r="A67"/>
      <c r="B67" s="211" t="s">
        <v>300</v>
      </c>
      <c r="C67" s="212"/>
      <c r="D67" s="96" t="s">
        <v>276</v>
      </c>
      <c r="E67" s="222">
        <v>0.8</v>
      </c>
      <c r="F67" s="205" t="s">
        <v>292</v>
      </c>
      <c r="G67" s="123">
        <v>44058</v>
      </c>
      <c r="H67" s="124">
        <v>45426</v>
      </c>
      <c r="I67" s="124">
        <v>15656</v>
      </c>
      <c r="J67" s="125"/>
      <c r="K67" s="109">
        <f>SUM(G67:J67)</f>
        <v>105140</v>
      </c>
      <c r="L67" s="227"/>
      <c r="M67" s="230"/>
      <c r="N67" s="233"/>
      <c r="O67" s="230"/>
      <c r="P67" s="233"/>
      <c r="Q67" s="239"/>
      <c r="R67" s="236"/>
      <c r="S67" s="242"/>
    </row>
    <row r="68" spans="1:19" ht="16.5" thickBot="1" x14ac:dyDescent="0.25">
      <c r="A68"/>
      <c r="B68" s="213"/>
      <c r="C68" s="214"/>
      <c r="D68" s="85" t="s">
        <v>296</v>
      </c>
      <c r="E68" s="223"/>
      <c r="F68" s="206"/>
      <c r="G68" s="119">
        <v>39128</v>
      </c>
      <c r="H68" s="120">
        <v>39738</v>
      </c>
      <c r="I68" s="120">
        <v>15306</v>
      </c>
      <c r="J68" s="121"/>
      <c r="K68" s="114">
        <f>SUM(G68:J68)</f>
        <v>94172</v>
      </c>
      <c r="L68" s="228"/>
      <c r="M68" s="231"/>
      <c r="N68" s="234"/>
      <c r="O68" s="231"/>
      <c r="P68" s="234"/>
      <c r="Q68" s="240"/>
      <c r="R68" s="237"/>
      <c r="S68" s="243"/>
    </row>
    <row r="69" spans="1:19" ht="17.25" thickTop="1" thickBot="1" x14ac:dyDescent="0.25">
      <c r="A69"/>
      <c r="B69" s="215"/>
      <c r="C69" s="216"/>
      <c r="D69" s="110" t="s">
        <v>268</v>
      </c>
      <c r="E69" s="224"/>
      <c r="F69" s="207"/>
      <c r="G69" s="115">
        <f>IF(G67=0,1,IFERROR(ROUND(G68/G67,4),0))</f>
        <v>0.8881</v>
      </c>
      <c r="H69" s="116">
        <f t="shared" ref="H69" si="65">IF(H67=0,1,IFERROR(ROUND(H68/H67,4),0))</f>
        <v>0.87480000000000002</v>
      </c>
      <c r="I69" s="116">
        <f t="shared" ref="I69" si="66">IF(I67=0,1,IFERROR(ROUND(I68/I67,4),0))</f>
        <v>0.97760000000000002</v>
      </c>
      <c r="J69" s="117">
        <f t="shared" ref="J69" si="67">IF(J67=0,1,IFERROR(ROUND(J68/J67,4),0))</f>
        <v>1</v>
      </c>
      <c r="K69" s="118">
        <f t="shared" ref="K69" si="68">IF(K67=0,1,IFERROR(ROUND(K68/K67,4),0))</f>
        <v>0.89570000000000005</v>
      </c>
      <c r="L69" s="229"/>
      <c r="M69" s="232"/>
      <c r="N69" s="235"/>
      <c r="O69" s="232"/>
      <c r="P69" s="235"/>
      <c r="Q69" s="241"/>
      <c r="R69" s="238"/>
      <c r="S69" s="244"/>
    </row>
    <row r="70" spans="1:19" x14ac:dyDescent="0.2">
      <c r="A70"/>
      <c r="B70" s="211" t="s">
        <v>301</v>
      </c>
      <c r="C70" s="212"/>
      <c r="D70" s="96" t="s">
        <v>276</v>
      </c>
      <c r="E70" s="222">
        <v>0.8</v>
      </c>
      <c r="F70" s="205" t="s">
        <v>292</v>
      </c>
      <c r="G70" s="123">
        <v>6882</v>
      </c>
      <c r="H70" s="124">
        <v>6979</v>
      </c>
      <c r="I70" s="124">
        <v>2209</v>
      </c>
      <c r="J70" s="125"/>
      <c r="K70" s="109">
        <f>SUM(G70:J70)</f>
        <v>16070</v>
      </c>
      <c r="L70" s="227"/>
      <c r="M70" s="230"/>
      <c r="N70" s="233"/>
      <c r="O70" s="230"/>
      <c r="P70" s="233"/>
      <c r="Q70" s="239"/>
      <c r="R70" s="236"/>
      <c r="S70" s="242"/>
    </row>
    <row r="71" spans="1:19" ht="16.5" thickBot="1" x14ac:dyDescent="0.25">
      <c r="A71"/>
      <c r="B71" s="213"/>
      <c r="C71" s="214"/>
      <c r="D71" s="85" t="s">
        <v>296</v>
      </c>
      <c r="E71" s="223"/>
      <c r="F71" s="206"/>
      <c r="G71" s="119">
        <v>6863</v>
      </c>
      <c r="H71" s="120">
        <v>6936</v>
      </c>
      <c r="I71" s="120">
        <v>2204</v>
      </c>
      <c r="J71" s="121"/>
      <c r="K71" s="114">
        <f>SUM(G71:J71)</f>
        <v>16003</v>
      </c>
      <c r="L71" s="228"/>
      <c r="M71" s="231"/>
      <c r="N71" s="234"/>
      <c r="O71" s="231"/>
      <c r="P71" s="234"/>
      <c r="Q71" s="240"/>
      <c r="R71" s="237"/>
      <c r="S71" s="243"/>
    </row>
    <row r="72" spans="1:19" ht="17.25" thickTop="1" thickBot="1" x14ac:dyDescent="0.25">
      <c r="A72"/>
      <c r="B72" s="215"/>
      <c r="C72" s="216"/>
      <c r="D72" s="110" t="s">
        <v>268</v>
      </c>
      <c r="E72" s="224"/>
      <c r="F72" s="207"/>
      <c r="G72" s="115">
        <f>IF(G70=0,1,IFERROR(ROUND(G71/G70,4),0))</f>
        <v>0.99719999999999998</v>
      </c>
      <c r="H72" s="116">
        <f t="shared" ref="H72" si="69">IF(H70=0,1,IFERROR(ROUND(H71/H70,4),0))</f>
        <v>0.99380000000000002</v>
      </c>
      <c r="I72" s="116">
        <f t="shared" ref="I72" si="70">IF(I70=0,1,IFERROR(ROUND(I71/I70,4),0))</f>
        <v>0.99770000000000003</v>
      </c>
      <c r="J72" s="117">
        <f t="shared" ref="J72" si="71">IF(J70=0,1,IFERROR(ROUND(J71/J70,4),0))</f>
        <v>1</v>
      </c>
      <c r="K72" s="118">
        <f t="shared" ref="K72" si="72">IF(K70=0,1,IFERROR(ROUND(K71/K70,4),0))</f>
        <v>0.99580000000000002</v>
      </c>
      <c r="L72" s="229"/>
      <c r="M72" s="232"/>
      <c r="N72" s="235"/>
      <c r="O72" s="232"/>
      <c r="P72" s="235"/>
      <c r="Q72" s="241"/>
      <c r="R72" s="238"/>
      <c r="S72" s="244"/>
    </row>
    <row r="73" spans="1:19" x14ac:dyDescent="0.2">
      <c r="A73"/>
      <c r="B73" s="211" t="s">
        <v>302</v>
      </c>
      <c r="C73" s="212"/>
      <c r="D73" s="96" t="s">
        <v>276</v>
      </c>
      <c r="E73" s="222">
        <v>0.8</v>
      </c>
      <c r="F73" s="205" t="s">
        <v>303</v>
      </c>
      <c r="G73" s="123">
        <v>27299</v>
      </c>
      <c r="H73" s="124">
        <v>29196</v>
      </c>
      <c r="I73" s="124">
        <v>10209</v>
      </c>
      <c r="J73" s="125"/>
      <c r="K73" s="109">
        <f>SUM(G73:J73)</f>
        <v>66704</v>
      </c>
      <c r="L73" s="227"/>
      <c r="M73" s="230"/>
      <c r="N73" s="233"/>
      <c r="O73" s="230"/>
      <c r="P73" s="233"/>
      <c r="Q73" s="239"/>
      <c r="R73" s="236"/>
      <c r="S73" s="242"/>
    </row>
    <row r="74" spans="1:19" ht="16.5" thickBot="1" x14ac:dyDescent="0.25">
      <c r="A74"/>
      <c r="B74" s="213"/>
      <c r="C74" s="214"/>
      <c r="D74" s="85" t="s">
        <v>304</v>
      </c>
      <c r="E74" s="223"/>
      <c r="F74" s="206"/>
      <c r="G74" s="119">
        <v>26679</v>
      </c>
      <c r="H74" s="120">
        <v>28571</v>
      </c>
      <c r="I74" s="120">
        <v>10018</v>
      </c>
      <c r="J74" s="121"/>
      <c r="K74" s="114">
        <f>SUM(G74:J74)</f>
        <v>65268</v>
      </c>
      <c r="L74" s="228"/>
      <c r="M74" s="231"/>
      <c r="N74" s="234"/>
      <c r="O74" s="231"/>
      <c r="P74" s="234"/>
      <c r="Q74" s="240"/>
      <c r="R74" s="237"/>
      <c r="S74" s="243"/>
    </row>
    <row r="75" spans="1:19" ht="17.25" thickTop="1" thickBot="1" x14ac:dyDescent="0.25">
      <c r="A75"/>
      <c r="B75" s="215"/>
      <c r="C75" s="216"/>
      <c r="D75" s="110" t="s">
        <v>268</v>
      </c>
      <c r="E75" s="224"/>
      <c r="F75" s="207"/>
      <c r="G75" s="115">
        <f>IF(G73=0,1,IFERROR(ROUND(G74/G73,4),0))</f>
        <v>0.97729999999999995</v>
      </c>
      <c r="H75" s="116">
        <f t="shared" ref="H75" si="73">IF(H73=0,1,IFERROR(ROUND(H74/H73,4),0))</f>
        <v>0.97860000000000003</v>
      </c>
      <c r="I75" s="116">
        <f t="shared" ref="I75" si="74">IF(I73=0,1,IFERROR(ROUND(I74/I73,4),0))</f>
        <v>0.98129999999999995</v>
      </c>
      <c r="J75" s="117">
        <f t="shared" ref="J75" si="75">IF(J73=0,1,IFERROR(ROUND(J74/J73,4),0))</f>
        <v>1</v>
      </c>
      <c r="K75" s="118">
        <f t="shared" ref="K75" si="76">IF(K73=0,1,IFERROR(ROUND(K74/K73,4),0))</f>
        <v>0.97850000000000004</v>
      </c>
      <c r="L75" s="229"/>
      <c r="M75" s="232"/>
      <c r="N75" s="235"/>
      <c r="O75" s="232"/>
      <c r="P75" s="235"/>
      <c r="Q75" s="241"/>
      <c r="R75" s="247"/>
      <c r="S75" s="248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April</v>
      </c>
      <c r="C9" s="127" t="str">
        <f>IF('Sub Cases Monthly'!H4="",TEXT(EDATE(B5,-1),"MMMM"),'Sub Cases Monthly'!H4)</f>
        <v>April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April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Reports\Outputs\April\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1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0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1</v>
      </c>
      <c r="M22" s="141">
        <f>'Sub Cases Monthly'!K12</f>
        <v>2</v>
      </c>
      <c r="N22" s="141">
        <f>'Sub Cases Monthly'!L12</f>
        <v>0</v>
      </c>
      <c r="O22" s="141">
        <f>'Sub Cases Monthly'!M12</f>
        <v>0</v>
      </c>
      <c r="P22" s="141">
        <f>'Sub Cases Monthly'!N12</f>
        <v>0</v>
      </c>
      <c r="Q22" s="141">
        <f>'Sub Cases Monthly'!O12</f>
        <v>0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7</v>
      </c>
      <c r="M23" s="141">
        <f>'Sub Cases Monthly'!K13</f>
        <v>7</v>
      </c>
      <c r="N23" s="141">
        <f>'Sub Cases Monthly'!L13</f>
        <v>0</v>
      </c>
      <c r="O23" s="141">
        <f>'Sub Cases Monthly'!M13</f>
        <v>0</v>
      </c>
      <c r="P23" s="141">
        <f>'Sub Cases Monthly'!N13</f>
        <v>0</v>
      </c>
      <c r="Q23" s="141">
        <f>'Sub Cases Monthly'!O13</f>
        <v>0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602</v>
      </c>
      <c r="M24" s="141">
        <f>'Sub Cases Monthly'!K14</f>
        <v>576</v>
      </c>
      <c r="N24" s="141">
        <f>'Sub Cases Monthly'!L14</f>
        <v>0</v>
      </c>
      <c r="O24" s="141">
        <f>'Sub Cases Monthly'!M14</f>
        <v>0</v>
      </c>
      <c r="P24" s="141">
        <f>'Sub Cases Monthly'!N14</f>
        <v>0</v>
      </c>
      <c r="Q24" s="141">
        <f>'Sub Cases Monthly'!O14</f>
        <v>0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1</v>
      </c>
      <c r="M25" s="141">
        <f>'Sub Cases Monthly'!K15</f>
        <v>1</v>
      </c>
      <c r="N25" s="141">
        <f>'Sub Cases Monthly'!L15</f>
        <v>0</v>
      </c>
      <c r="O25" s="141">
        <f>'Sub Cases Monthly'!M15</f>
        <v>0</v>
      </c>
      <c r="P25" s="141">
        <f>'Sub Cases Monthly'!N15</f>
        <v>0</v>
      </c>
      <c r="Q25" s="141">
        <f>'Sub Cases Monthly'!O15</f>
        <v>0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22</v>
      </c>
      <c r="M26" s="141">
        <f>'Sub Cases Monthly'!K16</f>
        <v>35</v>
      </c>
      <c r="N26" s="141">
        <f>'Sub Cases Monthly'!L16</f>
        <v>0</v>
      </c>
      <c r="O26" s="141">
        <f>'Sub Cases Monthly'!M16</f>
        <v>0</v>
      </c>
      <c r="P26" s="141">
        <f>'Sub Cases Monthly'!N16</f>
        <v>0</v>
      </c>
      <c r="Q26" s="141">
        <f>'Sub Cases Monthly'!O16</f>
        <v>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17</v>
      </c>
      <c r="M27" s="141">
        <f>'Sub Cases Monthly'!K17</f>
        <v>12</v>
      </c>
      <c r="N27" s="141">
        <f>'Sub Cases Monthly'!L17</f>
        <v>0</v>
      </c>
      <c r="O27" s="141">
        <f>'Sub Cases Monthly'!M17</f>
        <v>0</v>
      </c>
      <c r="P27" s="141">
        <f>'Sub Cases Monthly'!N17</f>
        <v>0</v>
      </c>
      <c r="Q27" s="141">
        <f>'Sub Cases Monthly'!O17</f>
        <v>0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574</v>
      </c>
      <c r="M29" s="141">
        <f>'Sub Cases Monthly'!K22</f>
        <v>666</v>
      </c>
      <c r="N29" s="141">
        <f>'Sub Cases Monthly'!L22</f>
        <v>0</v>
      </c>
      <c r="O29" s="141">
        <f>'Sub Cases Monthly'!M22</f>
        <v>0</v>
      </c>
      <c r="P29" s="141">
        <f>'Sub Cases Monthly'!N22</f>
        <v>0</v>
      </c>
      <c r="Q29" s="141">
        <f>'Sub Cases Monthly'!O22</f>
        <v>0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13</v>
      </c>
      <c r="M30" s="141">
        <f>'Sub Cases Monthly'!K23</f>
        <v>29</v>
      </c>
      <c r="N30" s="141">
        <f>'Sub Cases Monthly'!L23</f>
        <v>0</v>
      </c>
      <c r="O30" s="141">
        <f>'Sub Cases Monthly'!M23</f>
        <v>0</v>
      </c>
      <c r="P30" s="141">
        <f>'Sub Cases Monthly'!N23</f>
        <v>0</v>
      </c>
      <c r="Q30" s="141">
        <f>'Sub Cases Monthly'!O23</f>
        <v>0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200</v>
      </c>
      <c r="M31" s="141">
        <f>'Sub Cases Monthly'!K24</f>
        <v>162</v>
      </c>
      <c r="N31" s="141">
        <f>'Sub Cases Monthly'!L24</f>
        <v>0</v>
      </c>
      <c r="O31" s="141">
        <f>'Sub Cases Monthly'!M24</f>
        <v>0</v>
      </c>
      <c r="P31" s="141">
        <f>'Sub Cases Monthly'!N24</f>
        <v>0</v>
      </c>
      <c r="Q31" s="141">
        <f>'Sub Cases Monthly'!O24</f>
        <v>0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189</v>
      </c>
      <c r="M35" s="141">
        <f>'Sub Cases Monthly'!K31</f>
        <v>105</v>
      </c>
      <c r="N35" s="141">
        <f>'Sub Cases Monthly'!L31</f>
        <v>0</v>
      </c>
      <c r="O35" s="141">
        <f>'Sub Cases Monthly'!M31</f>
        <v>0</v>
      </c>
      <c r="P35" s="141">
        <f>'Sub Cases Monthly'!N31</f>
        <v>0</v>
      </c>
      <c r="Q35" s="141">
        <f>'Sub Cases Monthly'!O31</f>
        <v>0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1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0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2</v>
      </c>
      <c r="N37" s="141">
        <f>'Sub Cases Monthly'!L33</f>
        <v>0</v>
      </c>
      <c r="O37" s="141">
        <f>'Sub Cases Monthly'!M33</f>
        <v>0</v>
      </c>
      <c r="P37" s="141">
        <f>'Sub Cases Monthly'!N33</f>
        <v>0</v>
      </c>
      <c r="Q37" s="141">
        <f>'Sub Cases Monthly'!O33</f>
        <v>0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207</v>
      </c>
      <c r="M39" s="141">
        <f>'Sub Cases Monthly'!K38</f>
        <v>163</v>
      </c>
      <c r="N39" s="141">
        <f>'Sub Cases Monthly'!L38</f>
        <v>0</v>
      </c>
      <c r="O39" s="141">
        <f>'Sub Cases Monthly'!M38</f>
        <v>0</v>
      </c>
      <c r="P39" s="141">
        <f>'Sub Cases Monthly'!N38</f>
        <v>0</v>
      </c>
      <c r="Q39" s="141">
        <f>'Sub Cases Monthly'!O38</f>
        <v>0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542</v>
      </c>
      <c r="M40" s="141">
        <f>'Sub Cases Monthly'!K39</f>
        <v>605</v>
      </c>
      <c r="N40" s="141">
        <f>'Sub Cases Monthly'!L39</f>
        <v>0</v>
      </c>
      <c r="O40" s="141">
        <f>'Sub Cases Monthly'!M39</f>
        <v>0</v>
      </c>
      <c r="P40" s="141">
        <f>'Sub Cases Monthly'!N39</f>
        <v>0</v>
      </c>
      <c r="Q40" s="141">
        <f>'Sub Cases Monthly'!O39</f>
        <v>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5</v>
      </c>
      <c r="M41" s="141">
        <f>'Sub Cases Monthly'!K40</f>
        <v>6</v>
      </c>
      <c r="N41" s="141">
        <f>'Sub Cases Monthly'!L40</f>
        <v>0</v>
      </c>
      <c r="O41" s="141">
        <f>'Sub Cases Monthly'!M40</f>
        <v>0</v>
      </c>
      <c r="P41" s="141">
        <f>'Sub Cases Monthly'!N40</f>
        <v>0</v>
      </c>
      <c r="Q41" s="141">
        <f>'Sub Cases Monthly'!O40</f>
        <v>0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2</v>
      </c>
      <c r="M42" s="141">
        <f>'Sub Cases Monthly'!K45</f>
        <v>5</v>
      </c>
      <c r="N42" s="141">
        <f>'Sub Cases Monthly'!L45</f>
        <v>0</v>
      </c>
      <c r="O42" s="141">
        <f>'Sub Cases Monthly'!M45</f>
        <v>0</v>
      </c>
      <c r="P42" s="141">
        <f>'Sub Cases Monthly'!N45</f>
        <v>0</v>
      </c>
      <c r="Q42" s="141">
        <f>'Sub Cases Monthly'!O45</f>
        <v>0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1</v>
      </c>
      <c r="M43" s="141">
        <f>'Sub Cases Monthly'!K46</f>
        <v>4</v>
      </c>
      <c r="N43" s="141">
        <f>'Sub Cases Monthly'!L46</f>
        <v>0</v>
      </c>
      <c r="O43" s="141">
        <f>'Sub Cases Monthly'!M46</f>
        <v>0</v>
      </c>
      <c r="P43" s="141">
        <f>'Sub Cases Monthly'!N46</f>
        <v>0</v>
      </c>
      <c r="Q43" s="141">
        <f>'Sub Cases Monthly'!O46</f>
        <v>0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65</v>
      </c>
      <c r="M44" s="141">
        <f>'Sub Cases Monthly'!K47</f>
        <v>59</v>
      </c>
      <c r="N44" s="141">
        <f>'Sub Cases Monthly'!L47</f>
        <v>0</v>
      </c>
      <c r="O44" s="141">
        <f>'Sub Cases Monthly'!M47</f>
        <v>0</v>
      </c>
      <c r="P44" s="141">
        <f>'Sub Cases Monthly'!N47</f>
        <v>0</v>
      </c>
      <c r="Q44" s="141">
        <f>'Sub Cases Monthly'!O47</f>
        <v>0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1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0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69</v>
      </c>
      <c r="M46" s="141">
        <f>'Sub Cases Monthly'!K49</f>
        <v>49</v>
      </c>
      <c r="N46" s="141">
        <f>'Sub Cases Monthly'!L49</f>
        <v>0</v>
      </c>
      <c r="O46" s="141">
        <f>'Sub Cases Monthly'!M49</f>
        <v>0</v>
      </c>
      <c r="P46" s="141">
        <f>'Sub Cases Monthly'!N49</f>
        <v>0</v>
      </c>
      <c r="Q46" s="141">
        <f>'Sub Cases Monthly'!O49</f>
        <v>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2</v>
      </c>
      <c r="M47" s="141">
        <f>'Sub Cases Monthly'!K50</f>
        <v>0</v>
      </c>
      <c r="N47" s="141">
        <f>'Sub Cases Monthly'!L50</f>
        <v>0</v>
      </c>
      <c r="O47" s="141">
        <f>'Sub Cases Monthly'!M50</f>
        <v>0</v>
      </c>
      <c r="P47" s="141">
        <f>'Sub Cases Monthly'!N50</f>
        <v>0</v>
      </c>
      <c r="Q47" s="141">
        <f>'Sub Cases Monthly'!O50</f>
        <v>0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32</v>
      </c>
      <c r="M48" s="141">
        <f>'Sub Cases Monthly'!K51</f>
        <v>21</v>
      </c>
      <c r="N48" s="141">
        <f>'Sub Cases Monthly'!L51</f>
        <v>0</v>
      </c>
      <c r="O48" s="141">
        <f>'Sub Cases Monthly'!M51</f>
        <v>0</v>
      </c>
      <c r="P48" s="141">
        <f>'Sub Cases Monthly'!N51</f>
        <v>0</v>
      </c>
      <c r="Q48" s="141">
        <f>'Sub Cases Monthly'!O51</f>
        <v>0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0</v>
      </c>
      <c r="O49" s="141">
        <f>'Sub Cases Monthly'!M52</f>
        <v>0</v>
      </c>
      <c r="P49" s="141">
        <f>'Sub Cases Monthly'!N52</f>
        <v>0</v>
      </c>
      <c r="Q49" s="141">
        <f>'Sub Cases Monthly'!O52</f>
        <v>0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48</v>
      </c>
      <c r="M50" s="141">
        <f>'Sub Cases Monthly'!K53</f>
        <v>68</v>
      </c>
      <c r="N50" s="141">
        <f>'Sub Cases Monthly'!L53</f>
        <v>0</v>
      </c>
      <c r="O50" s="141">
        <f>'Sub Cases Monthly'!M53</f>
        <v>0</v>
      </c>
      <c r="P50" s="141">
        <f>'Sub Cases Monthly'!N53</f>
        <v>0</v>
      </c>
      <c r="Q50" s="141">
        <f>'Sub Cases Monthly'!O53</f>
        <v>0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33</v>
      </c>
      <c r="M51" s="141">
        <f>'Sub Cases Monthly'!K54</f>
        <v>30</v>
      </c>
      <c r="N51" s="141">
        <f>'Sub Cases Monthly'!L54</f>
        <v>0</v>
      </c>
      <c r="O51" s="141">
        <f>'Sub Cases Monthly'!M54</f>
        <v>0</v>
      </c>
      <c r="P51" s="141">
        <f>'Sub Cases Monthly'!N54</f>
        <v>0</v>
      </c>
      <c r="Q51" s="141">
        <f>'Sub Cases Monthly'!O54</f>
        <v>0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25</v>
      </c>
      <c r="M52" s="141">
        <f>'Sub Cases Monthly'!K55</f>
        <v>19</v>
      </c>
      <c r="N52" s="141">
        <f>'Sub Cases Monthly'!L55</f>
        <v>0</v>
      </c>
      <c r="O52" s="141">
        <f>'Sub Cases Monthly'!M55</f>
        <v>0</v>
      </c>
      <c r="P52" s="141">
        <f>'Sub Cases Monthly'!N55</f>
        <v>0</v>
      </c>
      <c r="Q52" s="141">
        <f>'Sub Cases Monthly'!O55</f>
        <v>0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14</v>
      </c>
      <c r="M53" s="141">
        <f>'Sub Cases Monthly'!K56</f>
        <v>17</v>
      </c>
      <c r="N53" s="141">
        <f>'Sub Cases Monthly'!L56</f>
        <v>0</v>
      </c>
      <c r="O53" s="141">
        <f>'Sub Cases Monthly'!M56</f>
        <v>0</v>
      </c>
      <c r="P53" s="141">
        <f>'Sub Cases Monthly'!N56</f>
        <v>0</v>
      </c>
      <c r="Q53" s="141">
        <f>'Sub Cases Monthly'!O56</f>
        <v>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2</v>
      </c>
      <c r="N55" s="141">
        <f>'Sub Cases Monthly'!L58</f>
        <v>0</v>
      </c>
      <c r="O55" s="141">
        <f>'Sub Cases Monthly'!M58</f>
        <v>0</v>
      </c>
      <c r="P55" s="141">
        <f>'Sub Cases Monthly'!N58</f>
        <v>0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6</v>
      </c>
      <c r="M57" s="141">
        <f>'Sub Cases Monthly'!K60</f>
        <v>0</v>
      </c>
      <c r="N57" s="141">
        <f>'Sub Cases Monthly'!L60</f>
        <v>0</v>
      </c>
      <c r="O57" s="141">
        <f>'Sub Cases Monthly'!M60</f>
        <v>0</v>
      </c>
      <c r="P57" s="141">
        <f>'Sub Cases Monthly'!N60</f>
        <v>0</v>
      </c>
      <c r="Q57" s="141">
        <f>'Sub Cases Monthly'!O60</f>
        <v>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4</v>
      </c>
      <c r="N58" s="141">
        <f>'Sub Cases Monthly'!L61</f>
        <v>0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0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0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2</v>
      </c>
      <c r="M61" s="141">
        <f>'Sub Cases Monthly'!K64</f>
        <v>0</v>
      </c>
      <c r="N61" s="141">
        <f>'Sub Cases Monthly'!L64</f>
        <v>0</v>
      </c>
      <c r="O61" s="141">
        <f>'Sub Cases Monthly'!M64</f>
        <v>0</v>
      </c>
      <c r="P61" s="141">
        <f>'Sub Cases Monthly'!N64</f>
        <v>0</v>
      </c>
      <c r="Q61" s="141">
        <f>'Sub Cases Monthly'!O64</f>
        <v>0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5</v>
      </c>
      <c r="M62" s="141">
        <f>'Sub Cases Monthly'!K65</f>
        <v>4</v>
      </c>
      <c r="N62" s="141">
        <f>'Sub Cases Monthly'!L65</f>
        <v>0</v>
      </c>
      <c r="O62" s="141">
        <f>'Sub Cases Monthly'!M65</f>
        <v>0</v>
      </c>
      <c r="P62" s="141">
        <f>'Sub Cases Monthly'!N65</f>
        <v>0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562</v>
      </c>
      <c r="M64" s="141">
        <f>'Sub Cases Monthly'!K70</f>
        <v>393</v>
      </c>
      <c r="N64" s="141">
        <f>'Sub Cases Monthly'!L70</f>
        <v>0</v>
      </c>
      <c r="O64" s="141">
        <f>'Sub Cases Monthly'!M70</f>
        <v>0</v>
      </c>
      <c r="P64" s="141">
        <f>'Sub Cases Monthly'!N70</f>
        <v>0</v>
      </c>
      <c r="Q64" s="141">
        <f>'Sub Cases Monthly'!O70</f>
        <v>0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156</v>
      </c>
      <c r="M65" s="141">
        <f>'Sub Cases Monthly'!K71</f>
        <v>188</v>
      </c>
      <c r="N65" s="141">
        <f>'Sub Cases Monthly'!L71</f>
        <v>0</v>
      </c>
      <c r="O65" s="141">
        <f>'Sub Cases Monthly'!M71</f>
        <v>0</v>
      </c>
      <c r="P65" s="141">
        <f>'Sub Cases Monthly'!N71</f>
        <v>0</v>
      </c>
      <c r="Q65" s="141">
        <f>'Sub Cases Monthly'!O71</f>
        <v>0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2</v>
      </c>
      <c r="M66" s="141">
        <f>'Sub Cases Monthly'!K72</f>
        <v>0</v>
      </c>
      <c r="N66" s="141">
        <f>'Sub Cases Monthly'!L72</f>
        <v>0</v>
      </c>
      <c r="O66" s="141">
        <f>'Sub Cases Monthly'!M72</f>
        <v>0</v>
      </c>
      <c r="P66" s="141">
        <f>'Sub Cases Monthly'!N72</f>
        <v>0</v>
      </c>
      <c r="Q66" s="141">
        <f>'Sub Cases Monthly'!O72</f>
        <v>0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207</v>
      </c>
      <c r="M67" s="141">
        <f>'Sub Cases Monthly'!K73</f>
        <v>175</v>
      </c>
      <c r="N67" s="141">
        <f>'Sub Cases Monthly'!L73</f>
        <v>0</v>
      </c>
      <c r="O67" s="141">
        <f>'Sub Cases Monthly'!M73</f>
        <v>0</v>
      </c>
      <c r="P67" s="141">
        <f>'Sub Cases Monthly'!N73</f>
        <v>0</v>
      </c>
      <c r="Q67" s="141">
        <f>'Sub Cases Monthly'!O73</f>
        <v>0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7</v>
      </c>
      <c r="M68" s="141">
        <f>'Sub Cases Monthly'!K74</f>
        <v>2</v>
      </c>
      <c r="N68" s="141">
        <f>'Sub Cases Monthly'!L74</f>
        <v>0</v>
      </c>
      <c r="O68" s="141">
        <f>'Sub Cases Monthly'!M74</f>
        <v>0</v>
      </c>
      <c r="P68" s="141">
        <f>'Sub Cases Monthly'!N74</f>
        <v>0</v>
      </c>
      <c r="Q68" s="141">
        <f>'Sub Cases Monthly'!O74</f>
        <v>0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3</v>
      </c>
      <c r="M70" s="141">
        <f>'Sub Cases Monthly'!K76</f>
        <v>1</v>
      </c>
      <c r="N70" s="141">
        <f>'Sub Cases Monthly'!L76</f>
        <v>0</v>
      </c>
      <c r="O70" s="141">
        <f>'Sub Cases Monthly'!M76</f>
        <v>0</v>
      </c>
      <c r="P70" s="141">
        <f>'Sub Cases Monthly'!N76</f>
        <v>0</v>
      </c>
      <c r="Q70" s="141">
        <f>'Sub Cases Monthly'!O76</f>
        <v>0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192</v>
      </c>
      <c r="M73" s="141">
        <f>'Sub Cases Monthly'!K83</f>
        <v>185</v>
      </c>
      <c r="N73" s="141">
        <f>'Sub Cases Monthly'!L83</f>
        <v>0</v>
      </c>
      <c r="O73" s="141">
        <f>'Sub Cases Monthly'!M83</f>
        <v>0</v>
      </c>
      <c r="P73" s="141">
        <f>'Sub Cases Monthly'!N83</f>
        <v>0</v>
      </c>
      <c r="Q73" s="141">
        <f>'Sub Cases Monthly'!O83</f>
        <v>0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29</v>
      </c>
      <c r="M74" s="141">
        <f>'Sub Cases Monthly'!K84</f>
        <v>27</v>
      </c>
      <c r="N74" s="141">
        <f>'Sub Cases Monthly'!L84</f>
        <v>0</v>
      </c>
      <c r="O74" s="141">
        <f>'Sub Cases Monthly'!M84</f>
        <v>0</v>
      </c>
      <c r="P74" s="141">
        <f>'Sub Cases Monthly'!N84</f>
        <v>0</v>
      </c>
      <c r="Q74" s="141">
        <f>'Sub Cases Monthly'!O84</f>
        <v>0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53</v>
      </c>
      <c r="M76" s="141">
        <f>'Sub Cases Monthly'!K86</f>
        <v>43</v>
      </c>
      <c r="N76" s="141">
        <f>'Sub Cases Monthly'!L86</f>
        <v>0</v>
      </c>
      <c r="O76" s="141">
        <f>'Sub Cases Monthly'!M86</f>
        <v>0</v>
      </c>
      <c r="P76" s="141">
        <f>'Sub Cases Monthly'!N86</f>
        <v>0</v>
      </c>
      <c r="Q76" s="141">
        <f>'Sub Cases Monthly'!O86</f>
        <v>0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22</v>
      </c>
      <c r="M77" s="141">
        <f>'Sub Cases Monthly'!K87</f>
        <v>14</v>
      </c>
      <c r="N77" s="141">
        <f>'Sub Cases Monthly'!L87</f>
        <v>0</v>
      </c>
      <c r="O77" s="141">
        <f>'Sub Cases Monthly'!M87</f>
        <v>0</v>
      </c>
      <c r="P77" s="141">
        <f>'Sub Cases Monthly'!N87</f>
        <v>0</v>
      </c>
      <c r="Q77" s="141">
        <f>'Sub Cases Monthly'!O87</f>
        <v>0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17</v>
      </c>
      <c r="M78" s="141">
        <f>'Sub Cases Monthly'!K88</f>
        <v>9</v>
      </c>
      <c r="N78" s="141">
        <f>'Sub Cases Monthly'!L88</f>
        <v>0</v>
      </c>
      <c r="O78" s="141">
        <f>'Sub Cases Monthly'!M88</f>
        <v>0</v>
      </c>
      <c r="P78" s="141">
        <f>'Sub Cases Monthly'!N88</f>
        <v>0</v>
      </c>
      <c r="Q78" s="141">
        <f>'Sub Cases Monthly'!O88</f>
        <v>0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0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118</v>
      </c>
      <c r="M80" s="141">
        <f>'Sub Cases Monthly'!K90</f>
        <v>97</v>
      </c>
      <c r="N80" s="141">
        <f>'Sub Cases Monthly'!L90</f>
        <v>0</v>
      </c>
      <c r="O80" s="141">
        <f>'Sub Cases Monthly'!M90</f>
        <v>0</v>
      </c>
      <c r="P80" s="141">
        <f>'Sub Cases Monthly'!N90</f>
        <v>0</v>
      </c>
      <c r="Q80" s="141">
        <f>'Sub Cases Monthly'!O90</f>
        <v>0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87</v>
      </c>
      <c r="M81" s="141">
        <f>'Sub Cases Monthly'!K91</f>
        <v>114</v>
      </c>
      <c r="N81" s="141">
        <f>'Sub Cases Monthly'!L91</f>
        <v>0</v>
      </c>
      <c r="O81" s="141">
        <f>'Sub Cases Monthly'!M91</f>
        <v>0</v>
      </c>
      <c r="P81" s="141">
        <f>'Sub Cases Monthly'!N91</f>
        <v>0</v>
      </c>
      <c r="Q81" s="141">
        <f>'Sub Cases Monthly'!O91</f>
        <v>0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59</v>
      </c>
      <c r="M82" s="141">
        <f>'Sub Cases Monthly'!K92</f>
        <v>39</v>
      </c>
      <c r="N82" s="141">
        <f>'Sub Cases Monthly'!L92</f>
        <v>0</v>
      </c>
      <c r="O82" s="141">
        <f>'Sub Cases Monthly'!M92</f>
        <v>0</v>
      </c>
      <c r="P82" s="141">
        <f>'Sub Cases Monthly'!N92</f>
        <v>0</v>
      </c>
      <c r="Q82" s="141">
        <f>'Sub Cases Monthly'!O92</f>
        <v>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1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0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9</v>
      </c>
      <c r="M84" s="141">
        <f>'Sub Cases Monthly'!K94</f>
        <v>6</v>
      </c>
      <c r="N84" s="141">
        <f>'Sub Cases Monthly'!L94</f>
        <v>0</v>
      </c>
      <c r="O84" s="141">
        <f>'Sub Cases Monthly'!M94</f>
        <v>0</v>
      </c>
      <c r="P84" s="141">
        <f>'Sub Cases Monthly'!N94</f>
        <v>0</v>
      </c>
      <c r="Q84" s="141">
        <f>'Sub Cases Monthly'!O94</f>
        <v>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0</v>
      </c>
      <c r="Q87" s="141">
        <f>'Sub Cases Monthly'!O97</f>
        <v>0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17</v>
      </c>
      <c r="M89" s="141">
        <f>'Sub Cases Monthly'!K102</f>
        <v>20</v>
      </c>
      <c r="N89" s="141">
        <f>'Sub Cases Monthly'!L102</f>
        <v>0</v>
      </c>
      <c r="O89" s="141">
        <f>'Sub Cases Monthly'!M102</f>
        <v>0</v>
      </c>
      <c r="P89" s="141">
        <f>'Sub Cases Monthly'!N102</f>
        <v>0</v>
      </c>
      <c r="Q89" s="141">
        <f>'Sub Cases Monthly'!O102</f>
        <v>0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197</v>
      </c>
      <c r="M90" s="141">
        <f>'Sub Cases Monthly'!K103</f>
        <v>173</v>
      </c>
      <c r="N90" s="141">
        <f>'Sub Cases Monthly'!L103</f>
        <v>0</v>
      </c>
      <c r="O90" s="141">
        <f>'Sub Cases Monthly'!M103</f>
        <v>0</v>
      </c>
      <c r="P90" s="141">
        <f>'Sub Cases Monthly'!N103</f>
        <v>0</v>
      </c>
      <c r="Q90" s="141">
        <f>'Sub Cases Monthly'!O103</f>
        <v>0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212</v>
      </c>
      <c r="M91" s="141">
        <f>'Sub Cases Monthly'!K104</f>
        <v>218</v>
      </c>
      <c r="N91" s="141">
        <f>'Sub Cases Monthly'!L104</f>
        <v>0</v>
      </c>
      <c r="O91" s="141">
        <f>'Sub Cases Monthly'!M104</f>
        <v>0</v>
      </c>
      <c r="P91" s="141">
        <f>'Sub Cases Monthly'!N104</f>
        <v>0</v>
      </c>
      <c r="Q91" s="141">
        <f>'Sub Cases Monthly'!O104</f>
        <v>0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21</v>
      </c>
      <c r="M92" s="141">
        <f>'Sub Cases Monthly'!K105</f>
        <v>40</v>
      </c>
      <c r="N92" s="141">
        <f>'Sub Cases Monthly'!L105</f>
        <v>0</v>
      </c>
      <c r="O92" s="141">
        <f>'Sub Cases Monthly'!M105</f>
        <v>0</v>
      </c>
      <c r="P92" s="141">
        <f>'Sub Cases Monthly'!N105</f>
        <v>0</v>
      </c>
      <c r="Q92" s="141">
        <f>'Sub Cases Monthly'!O105</f>
        <v>0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2</v>
      </c>
      <c r="M93" s="141">
        <f>'Sub Cases Monthly'!K106</f>
        <v>0</v>
      </c>
      <c r="N93" s="141">
        <f>'Sub Cases Monthly'!L106</f>
        <v>0</v>
      </c>
      <c r="O93" s="141">
        <f>'Sub Cases Monthly'!M106</f>
        <v>0</v>
      </c>
      <c r="P93" s="141">
        <f>'Sub Cases Monthly'!N106</f>
        <v>0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16</v>
      </c>
      <c r="M94" s="141">
        <f>'Sub Cases Monthly'!K107</f>
        <v>10</v>
      </c>
      <c r="N94" s="141">
        <f>'Sub Cases Monthly'!L107</f>
        <v>0</v>
      </c>
      <c r="O94" s="141">
        <f>'Sub Cases Monthly'!M107</f>
        <v>0</v>
      </c>
      <c r="P94" s="141">
        <f>'Sub Cases Monthly'!N107</f>
        <v>0</v>
      </c>
      <c r="Q94" s="141">
        <f>'Sub Cases Monthly'!O107</f>
        <v>0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18</v>
      </c>
      <c r="M95" s="141">
        <f>'Sub Cases Monthly'!K108</f>
        <v>21</v>
      </c>
      <c r="N95" s="141">
        <f>'Sub Cases Monthly'!L108</f>
        <v>0</v>
      </c>
      <c r="O95" s="141">
        <f>'Sub Cases Monthly'!M108</f>
        <v>0</v>
      </c>
      <c r="P95" s="141">
        <f>'Sub Cases Monthly'!N108</f>
        <v>0</v>
      </c>
      <c r="Q95" s="141">
        <f>'Sub Cases Monthly'!O108</f>
        <v>0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22</v>
      </c>
      <c r="M96" s="141">
        <f>'Sub Cases Monthly'!K109</f>
        <v>22</v>
      </c>
      <c r="N96" s="141">
        <f>'Sub Cases Monthly'!L109</f>
        <v>0</v>
      </c>
      <c r="O96" s="141">
        <f>'Sub Cases Monthly'!M109</f>
        <v>0</v>
      </c>
      <c r="P96" s="141">
        <f>'Sub Cases Monthly'!N109</f>
        <v>0</v>
      </c>
      <c r="Q96" s="141">
        <f>'Sub Cases Monthly'!O109</f>
        <v>0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49</v>
      </c>
      <c r="M97" s="141">
        <f>'Sub Cases Monthly'!K110</f>
        <v>49</v>
      </c>
      <c r="N97" s="141">
        <f>'Sub Cases Monthly'!L110</f>
        <v>0</v>
      </c>
      <c r="O97" s="141">
        <f>'Sub Cases Monthly'!M110</f>
        <v>0</v>
      </c>
      <c r="P97" s="141">
        <f>'Sub Cases Monthly'!N110</f>
        <v>0</v>
      </c>
      <c r="Q97" s="141">
        <f>'Sub Cases Monthly'!O110</f>
        <v>0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62</v>
      </c>
      <c r="M98" s="141">
        <f>'Sub Cases Monthly'!K111</f>
        <v>67</v>
      </c>
      <c r="N98" s="141">
        <f>'Sub Cases Monthly'!L111</f>
        <v>0</v>
      </c>
      <c r="O98" s="141">
        <f>'Sub Cases Monthly'!M111</f>
        <v>0</v>
      </c>
      <c r="P98" s="141">
        <f>'Sub Cases Monthly'!N111</f>
        <v>0</v>
      </c>
      <c r="Q98" s="141">
        <f>'Sub Cases Monthly'!O111</f>
        <v>0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35</v>
      </c>
      <c r="M100" s="141">
        <f>'Sub Cases Monthly'!K117</f>
        <v>23</v>
      </c>
      <c r="N100" s="141">
        <f>'Sub Cases Monthly'!L117</f>
        <v>0</v>
      </c>
      <c r="O100" s="141">
        <f>'Sub Cases Monthly'!M117</f>
        <v>0</v>
      </c>
      <c r="P100" s="141">
        <f>'Sub Cases Monthly'!N117</f>
        <v>0</v>
      </c>
      <c r="Q100" s="141">
        <f>'Sub Cases Monthly'!O117</f>
        <v>0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1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0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1</v>
      </c>
      <c r="N103" s="141">
        <f>'Sub Cases Monthly'!L120</f>
        <v>0</v>
      </c>
      <c r="O103" s="141">
        <f>'Sub Cases Monthly'!M120</f>
        <v>0</v>
      </c>
      <c r="P103" s="141">
        <f>'Sub Cases Monthly'!N120</f>
        <v>0</v>
      </c>
      <c r="Q103" s="141">
        <f>'Sub Cases Monthly'!O120</f>
        <v>0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3493</v>
      </c>
      <c r="M109" s="141">
        <f>'Sub Cases Monthly'!K129</f>
        <v>4029</v>
      </c>
      <c r="N109" s="141">
        <f>'Sub Cases Monthly'!L129</f>
        <v>0</v>
      </c>
      <c r="O109" s="141">
        <f>'Sub Cases Monthly'!M129</f>
        <v>0</v>
      </c>
      <c r="P109" s="141">
        <f>'Sub Cases Monthly'!N129</f>
        <v>0</v>
      </c>
      <c r="Q109" s="141">
        <f>'Sub Cases Monthly'!O129</f>
        <v>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829</v>
      </c>
      <c r="M110" s="141">
        <f>'Outputs Monthly'!K23</f>
        <v>0</v>
      </c>
      <c r="N110" s="141">
        <f>'Outputs Monthly'!L23</f>
        <v>0</v>
      </c>
      <c r="O110" s="141">
        <f>'Outputs Monthly'!M23</f>
        <v>0</v>
      </c>
      <c r="P110" s="141">
        <f>'Outputs Monthly'!N23</f>
        <v>0</v>
      </c>
      <c r="Q110" s="141">
        <f>'Outputs Monthly'!O23</f>
        <v>0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185</v>
      </c>
      <c r="M111" s="141">
        <f>'Outputs Monthly'!K24</f>
        <v>0</v>
      </c>
      <c r="N111" s="141">
        <f>'Outputs Monthly'!L24</f>
        <v>0</v>
      </c>
      <c r="O111" s="141">
        <f>'Outputs Monthly'!M24</f>
        <v>0</v>
      </c>
      <c r="P111" s="141">
        <f>'Outputs Monthly'!N24</f>
        <v>0</v>
      </c>
      <c r="Q111" s="141">
        <f>'Outputs Monthly'!O24</f>
        <v>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297</v>
      </c>
      <c r="M112" s="141">
        <f>'Outputs Monthly'!K25</f>
        <v>0</v>
      </c>
      <c r="N112" s="141">
        <f>'Outputs Monthly'!L25</f>
        <v>0</v>
      </c>
      <c r="O112" s="141">
        <f>'Outputs Monthly'!M25</f>
        <v>0</v>
      </c>
      <c r="P112" s="141">
        <f>'Outputs Monthly'!N25</f>
        <v>0</v>
      </c>
      <c r="Q112" s="141">
        <f>'Outputs Monthly'!O25</f>
        <v>0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251</v>
      </c>
      <c r="M113" s="141">
        <f>'Outputs Monthly'!K26</f>
        <v>0</v>
      </c>
      <c r="N113" s="141">
        <f>'Outputs Monthly'!L26</f>
        <v>0</v>
      </c>
      <c r="O113" s="141">
        <f>'Outputs Monthly'!M26</f>
        <v>0</v>
      </c>
      <c r="P113" s="141">
        <f>'Outputs Monthly'!N26</f>
        <v>0</v>
      </c>
      <c r="Q113" s="141">
        <f>'Outputs Monthly'!O26</f>
        <v>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252</v>
      </c>
      <c r="M114" s="141">
        <f>'Outputs Monthly'!K27</f>
        <v>0</v>
      </c>
      <c r="N114" s="141">
        <f>'Outputs Monthly'!L27</f>
        <v>0</v>
      </c>
      <c r="O114" s="141">
        <f>'Outputs Monthly'!M27</f>
        <v>0</v>
      </c>
      <c r="P114" s="141">
        <f>'Outputs Monthly'!N27</f>
        <v>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378</v>
      </c>
      <c r="M115" s="141">
        <f>'Outputs Monthly'!K28</f>
        <v>0</v>
      </c>
      <c r="N115" s="141">
        <f>'Outputs Monthly'!L28</f>
        <v>0</v>
      </c>
      <c r="O115" s="141">
        <f>'Outputs Monthly'!M28</f>
        <v>0</v>
      </c>
      <c r="P115" s="141">
        <f>'Outputs Monthly'!N28</f>
        <v>0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227</v>
      </c>
      <c r="M116" s="141">
        <f>'Outputs Monthly'!K29</f>
        <v>0</v>
      </c>
      <c r="N116" s="141">
        <f>'Outputs Monthly'!L29</f>
        <v>0</v>
      </c>
      <c r="O116" s="141">
        <f>'Outputs Monthly'!M29</f>
        <v>0</v>
      </c>
      <c r="P116" s="141">
        <f>'Outputs Monthly'!N29</f>
        <v>0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668</v>
      </c>
      <c r="M117" s="141">
        <f>'Outputs Monthly'!K30</f>
        <v>0</v>
      </c>
      <c r="N117" s="141">
        <f>'Outputs Monthly'!L30</f>
        <v>0</v>
      </c>
      <c r="O117" s="141">
        <f>'Outputs Monthly'!M30</f>
        <v>0</v>
      </c>
      <c r="P117" s="141">
        <f>'Outputs Monthly'!N30</f>
        <v>0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54</v>
      </c>
      <c r="M118" s="141">
        <f>'Outputs Monthly'!K31</f>
        <v>0</v>
      </c>
      <c r="N118" s="141">
        <f>'Outputs Monthly'!L31</f>
        <v>0</v>
      </c>
      <c r="O118" s="141">
        <f>'Outputs Monthly'!M31</f>
        <v>0</v>
      </c>
      <c r="P118" s="141">
        <f>'Outputs Monthly'!N31</f>
        <v>0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41</v>
      </c>
      <c r="M120" s="141">
        <f>'Outputs Monthly'!K36</f>
        <v>0</v>
      </c>
      <c r="N120" s="141">
        <f>'Outputs Monthly'!L36</f>
        <v>0</v>
      </c>
      <c r="O120" s="141">
        <f>'Outputs Monthly'!M36</f>
        <v>0</v>
      </c>
      <c r="P120" s="141">
        <f>'Outputs Monthly'!N36</f>
        <v>0</v>
      </c>
      <c r="Q120" s="141">
        <f>'Outputs Monthly'!O36</f>
        <v>0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1</v>
      </c>
      <c r="M121" s="141">
        <f>'Outputs Monthly'!K37</f>
        <v>0</v>
      </c>
      <c r="N121" s="141">
        <f>'Outputs Monthly'!L37</f>
        <v>0</v>
      </c>
      <c r="O121" s="141">
        <f>'Outputs Monthly'!M37</f>
        <v>0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14</v>
      </c>
      <c r="M122" s="141">
        <f>'Outputs Monthly'!K38</f>
        <v>0</v>
      </c>
      <c r="N122" s="141">
        <f>'Outputs Monthly'!L38</f>
        <v>0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9</v>
      </c>
      <c r="M123" s="141">
        <f>'Outputs Monthly'!K39</f>
        <v>0</v>
      </c>
      <c r="N123" s="141">
        <f>'Outputs Monthly'!L39</f>
        <v>0</v>
      </c>
      <c r="O123" s="141">
        <f>'Outputs Monthly'!M39</f>
        <v>0</v>
      </c>
      <c r="P123" s="141">
        <f>'Outputs Monthly'!N39</f>
        <v>0</v>
      </c>
      <c r="Q123" s="141">
        <f>'Outputs Monthly'!O39</f>
        <v>0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11</v>
      </c>
      <c r="M124" s="141">
        <f>'Outputs Monthly'!K40</f>
        <v>0</v>
      </c>
      <c r="N124" s="141">
        <f>'Outputs Monthly'!L40</f>
        <v>0</v>
      </c>
      <c r="O124" s="141">
        <f>'Outputs Monthly'!M40</f>
        <v>0</v>
      </c>
      <c r="P124" s="141">
        <f>'Outputs Monthly'!N40</f>
        <v>0</v>
      </c>
      <c r="Q124" s="141">
        <f>'Outputs Monthly'!O40</f>
        <v>0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0</v>
      </c>
      <c r="O125" s="141">
        <f>'Outputs Monthly'!M41</f>
        <v>0</v>
      </c>
      <c r="P125" s="141">
        <f>'Outputs Monthly'!N41</f>
        <v>0</v>
      </c>
      <c r="Q125" s="141">
        <f>'Outputs Monthly'!O41</f>
        <v>0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0</v>
      </c>
      <c r="N126" s="141">
        <f>'Outputs Monthly'!L42</f>
        <v>0</v>
      </c>
      <c r="O126" s="141">
        <f>'Outputs Monthly'!M42</f>
        <v>0</v>
      </c>
      <c r="P126" s="141">
        <f>'Outputs Monthly'!N42</f>
        <v>0</v>
      </c>
      <c r="Q126" s="141">
        <f>'Outputs Monthly'!O42</f>
        <v>0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3</v>
      </c>
      <c r="M127" s="141">
        <f>'Outputs Monthly'!K43</f>
        <v>0</v>
      </c>
      <c r="N127" s="141">
        <f>'Outputs Monthly'!L43</f>
        <v>0</v>
      </c>
      <c r="O127" s="141">
        <f>'Outputs Monthly'!M43</f>
        <v>0</v>
      </c>
      <c r="P127" s="141">
        <f>'Outputs Monthly'!N43</f>
        <v>0</v>
      </c>
      <c r="Q127" s="141">
        <f>'Outputs Monthly'!O43</f>
        <v>0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3</v>
      </c>
      <c r="M128" s="141">
        <f>'Outputs Monthly'!K44</f>
        <v>0</v>
      </c>
      <c r="N128" s="141">
        <f>'Outputs Monthly'!L44</f>
        <v>0</v>
      </c>
      <c r="O128" s="141">
        <f>'Outputs Monthly'!M44</f>
        <v>0</v>
      </c>
      <c r="P128" s="141">
        <f>'Outputs Monthly'!N44</f>
        <v>0</v>
      </c>
      <c r="Q128" s="141">
        <f>'Outputs Monthly'!O44</f>
        <v>0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0</v>
      </c>
      <c r="P129" s="141">
        <f>'Outputs Monthly'!N45</f>
        <v>0</v>
      </c>
      <c r="Q129" s="141">
        <f>'Outputs Monthly'!O45</f>
        <v>0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93865</v>
      </c>
      <c r="I130" s="141">
        <f>'Timeliness Quarterly'!I46</f>
        <v>29791</v>
      </c>
      <c r="J130" s="141">
        <f>'Timeliness Quarterly'!J46</f>
        <v>0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43502</v>
      </c>
      <c r="I131" s="142">
        <f>'Timeliness Quarterly'!I49</f>
        <v>15757</v>
      </c>
      <c r="J131" s="142">
        <f>'Timeliness Quarterly'!J49</f>
        <v>0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19251</v>
      </c>
      <c r="I132" s="142">
        <f>'Timeliness Quarterly'!I52</f>
        <v>4953</v>
      </c>
      <c r="J132" s="142">
        <f>'Timeliness Quarterly'!J52</f>
        <v>0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16999</v>
      </c>
      <c r="I133" s="142">
        <f>'Timeliness Quarterly'!I55</f>
        <v>6050</v>
      </c>
      <c r="J133" s="142">
        <f>'Timeliness Quarterly'!J55</f>
        <v>0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43061</v>
      </c>
      <c r="I134" s="142">
        <f>'Timeliness Quarterly'!I58</f>
        <v>14413</v>
      </c>
      <c r="J134" s="142">
        <f>'Timeliness Quarterly'!J58</f>
        <v>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31048</v>
      </c>
      <c r="I135" s="142">
        <f>'Timeliness Quarterly'!I61</f>
        <v>10465</v>
      </c>
      <c r="J135" s="142">
        <f>'Timeliness Quarterly'!J61</f>
        <v>0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21455</v>
      </c>
      <c r="I136" s="142">
        <f>'Timeliness Quarterly'!I64</f>
        <v>7031</v>
      </c>
      <c r="J136" s="142">
        <f>'Timeliness Quarterly'!J64</f>
        <v>0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45426</v>
      </c>
      <c r="I137" s="142">
        <f>'Timeliness Quarterly'!I67</f>
        <v>15656</v>
      </c>
      <c r="J137" s="142">
        <f>'Timeliness Quarterly'!J67</f>
        <v>0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6979</v>
      </c>
      <c r="I138" s="142">
        <f>'Timeliness Quarterly'!I70</f>
        <v>2209</v>
      </c>
      <c r="J138" s="142">
        <f>'Timeliness Quarterly'!J70</f>
        <v>0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29196</v>
      </c>
      <c r="I139" s="142">
        <f>'Timeliness Quarterly'!I73</f>
        <v>10209</v>
      </c>
      <c r="J139" s="142">
        <f>'Timeliness Quarterly'!J73</f>
        <v>0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1980</v>
      </c>
      <c r="I140" s="142">
        <f>'Timeliness Quarterly'!I12</f>
        <v>625</v>
      </c>
      <c r="J140" s="142">
        <f>'Timeliness Quarterly'!J12</f>
        <v>0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2261</v>
      </c>
      <c r="I141" s="142">
        <f>'Timeliness Quarterly'!I15</f>
        <v>848</v>
      </c>
      <c r="J141" s="142">
        <f>'Timeliness Quarterly'!J15</f>
        <v>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495</v>
      </c>
      <c r="I142" s="142">
        <f>'Timeliness Quarterly'!I18</f>
        <v>106</v>
      </c>
      <c r="J142" s="142">
        <f>'Timeliness Quarterly'!J18</f>
        <v>0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2162</v>
      </c>
      <c r="I143" s="142">
        <f>'Timeliness Quarterly'!I21</f>
        <v>770</v>
      </c>
      <c r="J143" s="142">
        <f>'Timeliness Quarterly'!J21</f>
        <v>0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535</v>
      </c>
      <c r="I144" s="142">
        <f>'Timeliness Quarterly'!I24</f>
        <v>228</v>
      </c>
      <c r="J144" s="142">
        <f>'Timeliness Quarterly'!J24</f>
        <v>0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1755</v>
      </c>
      <c r="I145" s="142">
        <f>'Timeliness Quarterly'!I27</f>
        <v>704</v>
      </c>
      <c r="J145" s="142">
        <f>'Timeliness Quarterly'!J27</f>
        <v>0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1625</v>
      </c>
      <c r="I146" s="142">
        <f>'Timeliness Quarterly'!I30</f>
        <v>530</v>
      </c>
      <c r="J146" s="142">
        <f>'Timeliness Quarterly'!J30</f>
        <v>0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1696</v>
      </c>
      <c r="I147" s="142">
        <f>'Timeliness Quarterly'!I33</f>
        <v>615</v>
      </c>
      <c r="J147" s="142">
        <f>'Timeliness Quarterly'!J33</f>
        <v>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113</v>
      </c>
      <c r="I148" s="142">
        <f>'Timeliness Quarterly'!I36</f>
        <v>24</v>
      </c>
      <c r="J148" s="142">
        <f>'Timeliness Quarterly'!J36</f>
        <v>0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10404</v>
      </c>
      <c r="I149" s="142">
        <f>'Timeliness Quarterly'!I39</f>
        <v>4019</v>
      </c>
      <c r="J149" s="142">
        <f>'Timeliness Quarterly'!J39</f>
        <v>0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92114</v>
      </c>
      <c r="I150" s="127">
        <f>'Timeliness Quarterly'!I47</f>
        <v>29426</v>
      </c>
      <c r="J150" s="127">
        <f>'Timeliness Quarterly'!J47</f>
        <v>0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42785</v>
      </c>
      <c r="I151" s="127">
        <f>'Timeliness Quarterly'!I50</f>
        <v>15479</v>
      </c>
      <c r="J151" s="127">
        <f>'Timeliness Quarterly'!J50</f>
        <v>0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19177</v>
      </c>
      <c r="I152" s="127">
        <f>'Timeliness Quarterly'!I53</f>
        <v>4942</v>
      </c>
      <c r="J152" s="127">
        <f>'Timeliness Quarterly'!J53</f>
        <v>0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16358</v>
      </c>
      <c r="I153" s="127">
        <f>'Timeliness Quarterly'!I56</f>
        <v>5782</v>
      </c>
      <c r="J153" s="127">
        <f>'Timeliness Quarterly'!J56</f>
        <v>0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37768</v>
      </c>
      <c r="I154" s="127">
        <f>'Timeliness Quarterly'!I59</f>
        <v>13131</v>
      </c>
      <c r="J154" s="127">
        <f>'Timeliness Quarterly'!J59</f>
        <v>0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24361</v>
      </c>
      <c r="I155" s="127">
        <f>'Timeliness Quarterly'!I62</f>
        <v>10273</v>
      </c>
      <c r="J155" s="127">
        <f>'Timeliness Quarterly'!J62</f>
        <v>0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21348</v>
      </c>
      <c r="I156" s="127">
        <f>'Timeliness Quarterly'!I65</f>
        <v>7004</v>
      </c>
      <c r="J156" s="127">
        <f>'Timeliness Quarterly'!J65</f>
        <v>0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39738</v>
      </c>
      <c r="I157" s="127">
        <f>'Timeliness Quarterly'!I68</f>
        <v>15306</v>
      </c>
      <c r="J157" s="127">
        <f>'Timeliness Quarterly'!J68</f>
        <v>0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6936</v>
      </c>
      <c r="I158" s="127">
        <f>'Timeliness Quarterly'!I71</f>
        <v>2204</v>
      </c>
      <c r="J158" s="127">
        <f>'Timeliness Quarterly'!J71</f>
        <v>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28571</v>
      </c>
      <c r="I159" s="127">
        <f>'Timeliness Quarterly'!I74</f>
        <v>10018</v>
      </c>
      <c r="J159" s="127">
        <f>'Timeliness Quarterly'!J74</f>
        <v>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0.98019999999999996</v>
      </c>
      <c r="I160" s="142">
        <f>'Timeliness Quarterly'!I13</f>
        <v>0.98580000000000001</v>
      </c>
      <c r="J160" s="142">
        <f>'Timeliness Quarterly'!J13</f>
        <v>1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0.99339999999999995</v>
      </c>
      <c r="I161" s="142">
        <f>'Timeliness Quarterly'!I16</f>
        <v>0.98950000000000005</v>
      </c>
      <c r="J161" s="142">
        <f>'Timeliness Quarterly'!J16</f>
        <v>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0.97250000000000003</v>
      </c>
      <c r="I162" s="142">
        <f>'Timeliness Quarterly'!I19</f>
        <v>0.99070000000000003</v>
      </c>
      <c r="J162" s="142">
        <f>'Timeliness Quarterly'!J19</f>
        <v>1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0.98140000000000005</v>
      </c>
      <c r="I163" s="142">
        <f>'Timeliness Quarterly'!I22</f>
        <v>0.99480000000000002</v>
      </c>
      <c r="J163" s="142">
        <f>'Timeliness Quarterly'!J22</f>
        <v>1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0.59250000000000003</v>
      </c>
      <c r="I164" s="142">
        <f>'Timeliness Quarterly'!I25</f>
        <v>0.80569999999999997</v>
      </c>
      <c r="J164" s="142">
        <f>'Timeliness Quarterly'!J25</f>
        <v>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0.73580000000000001</v>
      </c>
      <c r="I165" s="142">
        <f>'Timeliness Quarterly'!I28</f>
        <v>0.92749999999999999</v>
      </c>
      <c r="J165" s="142">
        <f>'Timeliness Quarterly'!J28</f>
        <v>1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0.98250000000000004</v>
      </c>
      <c r="I166" s="142">
        <f>'Timeliness Quarterly'!I31</f>
        <v>0.99070000000000003</v>
      </c>
      <c r="J166" s="142">
        <f>'Timeliness Quarterly'!J31</f>
        <v>1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0.96040000000000003</v>
      </c>
      <c r="I167" s="142">
        <f>'Timeliness Quarterly'!I34</f>
        <v>0.9919</v>
      </c>
      <c r="J167" s="142">
        <f>'Timeliness Quarterly'!J34</f>
        <v>1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0.99660000000000004</v>
      </c>
      <c r="I169" s="142">
        <f>'Timeliness Quarterly'!I40</f>
        <v>0.99750000000000005</v>
      </c>
      <c r="J169" s="142">
        <f>'Timeliness Quarterly'!J40</f>
        <v>1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0.98129999999999995</v>
      </c>
      <c r="I170" s="127">
        <f>'Timeliness Quarterly'!I48</f>
        <v>0.98770000000000002</v>
      </c>
      <c r="J170" s="127">
        <f>'Timeliness Quarterly'!J48</f>
        <v>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0.98350000000000004</v>
      </c>
      <c r="I171" s="127">
        <f>'Timeliness Quarterly'!I51</f>
        <v>0.98240000000000005</v>
      </c>
      <c r="J171" s="127">
        <f>'Timeliness Quarterly'!J51</f>
        <v>1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0.99619999999999997</v>
      </c>
      <c r="I172" s="127">
        <f>'Timeliness Quarterly'!I54</f>
        <v>0.99780000000000002</v>
      </c>
      <c r="J172" s="127">
        <f>'Timeliness Quarterly'!J54</f>
        <v>1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0.96230000000000004</v>
      </c>
      <c r="I173" s="127">
        <f>'Timeliness Quarterly'!I57</f>
        <v>0.95569999999999999</v>
      </c>
      <c r="J173" s="127">
        <f>'Timeliness Quarterly'!J57</f>
        <v>1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0.87709999999999999</v>
      </c>
      <c r="I174" s="127">
        <f>'Timeliness Quarterly'!I60</f>
        <v>0.91110000000000002</v>
      </c>
      <c r="J174" s="127">
        <f>'Timeliness Quarterly'!J60</f>
        <v>1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0.78459999999999996</v>
      </c>
      <c r="I175" s="127">
        <f>'Timeliness Quarterly'!I63</f>
        <v>0.98170000000000002</v>
      </c>
      <c r="J175" s="127">
        <f>'Timeliness Quarterly'!J63</f>
        <v>1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0.995</v>
      </c>
      <c r="I176" s="127">
        <f>'Timeliness Quarterly'!I66</f>
        <v>0.99619999999999997</v>
      </c>
      <c r="J176" s="127">
        <f>'Timeliness Quarterly'!J66</f>
        <v>1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0.87480000000000002</v>
      </c>
      <c r="I177" s="127">
        <f>'Timeliness Quarterly'!I69</f>
        <v>0.97760000000000002</v>
      </c>
      <c r="J177" s="127">
        <f>'Timeliness Quarterly'!J69</f>
        <v>1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0.99380000000000002</v>
      </c>
      <c r="I178" s="127">
        <f>'Timeliness Quarterly'!I72</f>
        <v>0.99770000000000003</v>
      </c>
      <c r="J178" s="127">
        <f>'Timeliness Quarterly'!J72</f>
        <v>1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0.97860000000000003</v>
      </c>
      <c r="I179" s="127">
        <f>'Timeliness Quarterly'!I75</f>
        <v>0.98129999999999995</v>
      </c>
      <c r="J179" s="127">
        <f>'Timeliness Quarterly'!J75</f>
        <v>1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 t="str">
        <f>'Timeliness Quarterly'!P23</f>
        <v>Staffing - Internal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 t="str">
        <f>'Timeliness Quarterly'!P26</f>
        <v>Staffing - Internal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 t="str">
        <f>'Timeliness Quarterly'!Q23</f>
        <v>Spring Break and &amp; Training New Employees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 t="str">
        <f>'Timeliness Quarterly'!Q26</f>
        <v>Spring Break &amp; Training New Employees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0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0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0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0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2018-02-15T15:48:51Z</cp:lastPrinted>
  <dcterms:created xsi:type="dcterms:W3CDTF">1996-10-14T23:33:28Z</dcterms:created>
  <dcterms:modified xsi:type="dcterms:W3CDTF">2018-05-15T11:16:12Z</dcterms:modified>
</cp:coreProperties>
</file>