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_vail\Desktop\"/>
    </mc:Choice>
  </mc:AlternateContent>
  <bookViews>
    <workbookView xWindow="0" yWindow="0" windowWidth="2160" windowHeight="0" activeTab="11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N22" i="19" l="1"/>
  <c r="M24" i="15" l="1"/>
  <c r="L27" i="13" l="1"/>
  <c r="K27" i="13"/>
  <c r="J27" i="13"/>
  <c r="I27" i="13"/>
  <c r="H27" i="13"/>
  <c r="G27" i="13"/>
  <c r="F27" i="13"/>
  <c r="E27" i="13"/>
  <c r="D27" i="13"/>
  <c r="L26" i="13"/>
  <c r="K26" i="13"/>
  <c r="J26" i="13"/>
  <c r="I26" i="13"/>
  <c r="H26" i="13"/>
  <c r="G26" i="13"/>
  <c r="F26" i="13"/>
  <c r="E26" i="13"/>
  <c r="D26" i="13"/>
  <c r="L25" i="13"/>
  <c r="K25" i="13"/>
  <c r="J25" i="13"/>
  <c r="I25" i="13"/>
  <c r="H25" i="13"/>
  <c r="G25" i="13"/>
  <c r="F25" i="13"/>
  <c r="E25" i="13"/>
  <c r="D25" i="13"/>
  <c r="L24" i="13"/>
  <c r="K24" i="13"/>
  <c r="J24" i="13"/>
  <c r="H24" i="13"/>
  <c r="I24" i="13"/>
  <c r="G24" i="13"/>
  <c r="F24" i="13"/>
  <c r="E24" i="13"/>
  <c r="D24" i="13"/>
  <c r="L23" i="13"/>
  <c r="K23" i="13"/>
  <c r="J23" i="13"/>
  <c r="I23" i="13"/>
  <c r="H23" i="13"/>
  <c r="G23" i="13"/>
  <c r="F23" i="13"/>
  <c r="E23" i="13"/>
  <c r="D23" i="13"/>
  <c r="L22" i="13"/>
  <c r="K22" i="13"/>
  <c r="J22" i="13"/>
  <c r="I22" i="13"/>
  <c r="H22" i="13"/>
  <c r="G22" i="13"/>
  <c r="F22" i="13"/>
  <c r="E22" i="13"/>
  <c r="D22" i="13"/>
  <c r="G30" i="1"/>
  <c r="F30" i="1"/>
  <c r="E30" i="1"/>
  <c r="D30" i="1"/>
  <c r="M21" i="13" l="1"/>
  <c r="L21" i="13"/>
  <c r="K21" i="13"/>
  <c r="J21" i="13"/>
  <c r="I21" i="13"/>
  <c r="H21" i="13"/>
  <c r="G21" i="13"/>
  <c r="F21" i="13"/>
  <c r="E21" i="13"/>
  <c r="D21" i="13"/>
  <c r="A2" i="25"/>
  <c r="M16" i="23"/>
  <c r="A2" i="23"/>
  <c r="A2" i="22"/>
  <c r="A2" i="21"/>
  <c r="N21" i="20"/>
  <c r="M21" i="20"/>
  <c r="A2" i="20"/>
  <c r="N21" i="19"/>
  <c r="M21" i="19"/>
  <c r="A2" i="19"/>
  <c r="N21" i="18"/>
  <c r="M21" i="18"/>
  <c r="A2" i="18"/>
  <c r="N21" i="17"/>
  <c r="M21" i="17"/>
  <c r="A2" i="17"/>
  <c r="N21" i="16"/>
  <c r="M21" i="16"/>
  <c r="A2" i="16"/>
  <c r="N21" i="15"/>
  <c r="M21" i="15"/>
  <c r="M16" i="15"/>
  <c r="A2" i="15"/>
  <c r="M25" i="14"/>
  <c r="N21" i="14"/>
  <c r="M21" i="14"/>
  <c r="A2" i="14"/>
  <c r="L28" i="1"/>
  <c r="N21" i="1"/>
  <c r="M21" i="1"/>
  <c r="N21" i="13" l="1"/>
  <c r="A2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5" i="15" l="1"/>
  <c r="N9" i="15"/>
  <c r="M25" i="15"/>
  <c r="M23" i="15"/>
  <c r="M24" i="19" l="1"/>
  <c r="N24" i="19"/>
  <c r="N24" i="15"/>
  <c r="M24" i="14"/>
  <c r="N24" i="14"/>
  <c r="D20" i="13" l="1"/>
  <c r="E20" i="13"/>
  <c r="F20" i="13"/>
  <c r="G20" i="13"/>
  <c r="H20" i="13"/>
  <c r="I20" i="13"/>
  <c r="J20" i="13"/>
  <c r="K20" i="13"/>
  <c r="L20" i="13"/>
  <c r="E19" i="13"/>
  <c r="F19" i="13"/>
  <c r="G19" i="13"/>
  <c r="H19" i="13"/>
  <c r="I19" i="13"/>
  <c r="J19" i="13"/>
  <c r="K19" i="13"/>
  <c r="L19" i="13"/>
  <c r="D19" i="13"/>
  <c r="D16" i="13"/>
  <c r="E16" i="13"/>
  <c r="F16" i="13"/>
  <c r="G16" i="13"/>
  <c r="H16" i="13"/>
  <c r="I16" i="13"/>
  <c r="J16" i="13"/>
  <c r="K16" i="13"/>
  <c r="L16" i="13"/>
  <c r="E15" i="13"/>
  <c r="F15" i="13"/>
  <c r="G15" i="13"/>
  <c r="H15" i="13"/>
  <c r="I15" i="13"/>
  <c r="J15" i="13"/>
  <c r="K15" i="13"/>
  <c r="L15" i="13"/>
  <c r="D15" i="13"/>
  <c r="E12" i="13"/>
  <c r="F12" i="13"/>
  <c r="G12" i="13"/>
  <c r="H12" i="13"/>
  <c r="I12" i="13"/>
  <c r="J12" i="13"/>
  <c r="K12" i="13"/>
  <c r="L12" i="13"/>
  <c r="D12" i="13"/>
  <c r="E9" i="13"/>
  <c r="F9" i="13"/>
  <c r="G9" i="13"/>
  <c r="H9" i="13"/>
  <c r="I9" i="13"/>
  <c r="J9" i="13"/>
  <c r="K9" i="13"/>
  <c r="L9" i="13"/>
  <c r="D9" i="13"/>
  <c r="E8" i="13"/>
  <c r="F8" i="13"/>
  <c r="G8" i="13"/>
  <c r="H8" i="13"/>
  <c r="I8" i="13"/>
  <c r="J8" i="13"/>
  <c r="K8" i="13"/>
  <c r="L8" i="13"/>
  <c r="D8" i="13"/>
  <c r="L28" i="25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0" i="25"/>
  <c r="M20" i="25"/>
  <c r="N19" i="25"/>
  <c r="M19" i="25"/>
  <c r="L17" i="25"/>
  <c r="K17" i="25"/>
  <c r="K36" i="25" s="1"/>
  <c r="J17" i="25"/>
  <c r="I17" i="25"/>
  <c r="H17" i="25"/>
  <c r="H36" i="25" s="1"/>
  <c r="G17" i="25"/>
  <c r="F17" i="25"/>
  <c r="E17" i="25"/>
  <c r="D17" i="25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K17" i="23"/>
  <c r="J17" i="23"/>
  <c r="I17" i="23"/>
  <c r="H17" i="23"/>
  <c r="H36" i="23" s="1"/>
  <c r="G17" i="23"/>
  <c r="F17" i="23"/>
  <c r="E17" i="23"/>
  <c r="D17" i="23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K17" i="22"/>
  <c r="J17" i="22"/>
  <c r="I17" i="22"/>
  <c r="I36" i="22" s="1"/>
  <c r="H17" i="22"/>
  <c r="H36" i="22" s="1"/>
  <c r="G17" i="22"/>
  <c r="F17" i="22"/>
  <c r="E17" i="22"/>
  <c r="D17" i="22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I30" i="22" s="1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J17" i="21"/>
  <c r="I17" i="21"/>
  <c r="H17" i="21"/>
  <c r="H36" i="21" s="1"/>
  <c r="G17" i="21"/>
  <c r="F17" i="21"/>
  <c r="E17" i="21"/>
  <c r="D17" i="2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L30" i="21" s="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K17" i="20"/>
  <c r="J17" i="20"/>
  <c r="I17" i="20"/>
  <c r="I36" i="20" s="1"/>
  <c r="H17" i="20"/>
  <c r="H36" i="20" s="1"/>
  <c r="G17" i="20"/>
  <c r="F17" i="20"/>
  <c r="E17" i="20"/>
  <c r="D17" i="20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I30" i="20" s="1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N15" i="19"/>
  <c r="M15" i="19"/>
  <c r="L13" i="19"/>
  <c r="L32" i="19" s="1"/>
  <c r="K13" i="19"/>
  <c r="J13" i="19"/>
  <c r="I13" i="19"/>
  <c r="I30" i="19" s="1"/>
  <c r="H13" i="19"/>
  <c r="G13" i="19"/>
  <c r="F13" i="19"/>
  <c r="E13" i="19"/>
  <c r="E30" i="19" s="1"/>
  <c r="D13" i="19"/>
  <c r="N13" i="19"/>
  <c r="M13" i="19"/>
  <c r="L10" i="19"/>
  <c r="L30" i="19" s="1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I17" i="18"/>
  <c r="H17" i="18"/>
  <c r="H36" i="18" s="1"/>
  <c r="H51" i="18" s="1"/>
  <c r="G17" i="18"/>
  <c r="F17" i="18"/>
  <c r="E17" i="18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K17" i="17"/>
  <c r="J17" i="17"/>
  <c r="I17" i="17"/>
  <c r="H17" i="17"/>
  <c r="H36" i="17" s="1"/>
  <c r="H51" i="17" s="1"/>
  <c r="G17" i="17"/>
  <c r="F17" i="17"/>
  <c r="E17" i="17"/>
  <c r="D17" i="17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N22" i="16"/>
  <c r="M22" i="16"/>
  <c r="N20" i="16"/>
  <c r="M20" i="16"/>
  <c r="N19" i="16"/>
  <c r="M19" i="16"/>
  <c r="L17" i="16"/>
  <c r="K17" i="16"/>
  <c r="J17" i="16"/>
  <c r="I17" i="16"/>
  <c r="H17" i="16"/>
  <c r="H36" i="16" s="1"/>
  <c r="G17" i="16"/>
  <c r="F17" i="16"/>
  <c r="E17" i="16"/>
  <c r="D17" i="16"/>
  <c r="N16" i="16"/>
  <c r="N15" i="16"/>
  <c r="M15" i="16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3" i="15"/>
  <c r="N27" i="15"/>
  <c r="M27" i="15"/>
  <c r="N26" i="15"/>
  <c r="M26" i="15"/>
  <c r="N22" i="15"/>
  <c r="M22" i="15"/>
  <c r="N20" i="15"/>
  <c r="M20" i="15"/>
  <c r="N19" i="15"/>
  <c r="M19" i="15"/>
  <c r="L17" i="15"/>
  <c r="K17" i="15"/>
  <c r="K30" i="15" s="1"/>
  <c r="J17" i="15"/>
  <c r="I17" i="15"/>
  <c r="H17" i="15"/>
  <c r="H36" i="15" s="1"/>
  <c r="G17" i="15"/>
  <c r="F17" i="15"/>
  <c r="E17" i="15"/>
  <c r="D17" i="15"/>
  <c r="N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3" i="14"/>
  <c r="M23" i="14"/>
  <c r="N27" i="14"/>
  <c r="M27" i="14"/>
  <c r="N26" i="14"/>
  <c r="M26" i="14"/>
  <c r="N25" i="14"/>
  <c r="N22" i="14"/>
  <c r="M22" i="14"/>
  <c r="N20" i="14"/>
  <c r="M20" i="14"/>
  <c r="N19" i="14"/>
  <c r="M19" i="14"/>
  <c r="L17" i="14"/>
  <c r="K17" i="14"/>
  <c r="J17" i="14"/>
  <c r="J30" i="14" s="1"/>
  <c r="I17" i="14"/>
  <c r="H17" i="14"/>
  <c r="G17" i="14"/>
  <c r="F17" i="14"/>
  <c r="E17" i="14"/>
  <c r="D17" i="14"/>
  <c r="N16" i="14"/>
  <c r="M16" i="14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K30" i="25" l="1"/>
  <c r="K41" i="25" s="1"/>
  <c r="L36" i="25"/>
  <c r="L30" i="25"/>
  <c r="J36" i="25"/>
  <c r="J30" i="25"/>
  <c r="J44" i="25" s="1"/>
  <c r="I36" i="25"/>
  <c r="I30" i="25"/>
  <c r="I44" i="25" s="1"/>
  <c r="G36" i="25"/>
  <c r="G51" i="25" s="1"/>
  <c r="G30" i="25"/>
  <c r="G44" i="25" s="1"/>
  <c r="F36" i="25"/>
  <c r="F51" i="25" s="1"/>
  <c r="F30" i="25"/>
  <c r="F33" i="25" s="1"/>
  <c r="E36" i="25"/>
  <c r="E51" i="25" s="1"/>
  <c r="E30" i="25"/>
  <c r="E41" i="25" s="1"/>
  <c r="D36" i="25"/>
  <c r="D30" i="25"/>
  <c r="D41" i="25" s="1"/>
  <c r="L36" i="23"/>
  <c r="L30" i="23"/>
  <c r="K36" i="23"/>
  <c r="K30" i="23"/>
  <c r="J36" i="23"/>
  <c r="J51" i="23" s="1"/>
  <c r="J30" i="23"/>
  <c r="J44" i="23" s="1"/>
  <c r="I36" i="23"/>
  <c r="I30" i="23"/>
  <c r="I41" i="23" s="1"/>
  <c r="G36" i="23"/>
  <c r="G30" i="23"/>
  <c r="G37" i="23" s="1"/>
  <c r="F36" i="23"/>
  <c r="F30" i="23"/>
  <c r="F37" i="23" s="1"/>
  <c r="E36" i="23"/>
  <c r="E30" i="23"/>
  <c r="E37" i="23" s="1"/>
  <c r="D36" i="23"/>
  <c r="D30" i="23"/>
  <c r="D33" i="23" s="1"/>
  <c r="L36" i="22"/>
  <c r="L51" i="22" s="1"/>
  <c r="L30" i="22"/>
  <c r="L44" i="22" s="1"/>
  <c r="K36" i="22"/>
  <c r="K30" i="22"/>
  <c r="J36" i="22"/>
  <c r="J51" i="22" s="1"/>
  <c r="J30" i="22"/>
  <c r="G36" i="22"/>
  <c r="G30" i="22"/>
  <c r="G44" i="22" s="1"/>
  <c r="F36" i="22"/>
  <c r="F30" i="22"/>
  <c r="F44" i="22" s="1"/>
  <c r="E36" i="22"/>
  <c r="E30" i="22"/>
  <c r="E37" i="22" s="1"/>
  <c r="D36" i="22"/>
  <c r="D51" i="22" s="1"/>
  <c r="D30" i="22"/>
  <c r="D37" i="22" s="1"/>
  <c r="K36" i="21"/>
  <c r="K30" i="21"/>
  <c r="J36" i="21"/>
  <c r="J30" i="21"/>
  <c r="J44" i="21" s="1"/>
  <c r="I36" i="21"/>
  <c r="I30" i="21"/>
  <c r="H30" i="21"/>
  <c r="H41" i="21" s="1"/>
  <c r="G36" i="21"/>
  <c r="G30" i="21"/>
  <c r="F36" i="21"/>
  <c r="F30" i="21"/>
  <c r="E36" i="21"/>
  <c r="E30" i="21"/>
  <c r="E44" i="21" s="1"/>
  <c r="D36" i="21"/>
  <c r="D30" i="21"/>
  <c r="D33" i="21" s="1"/>
  <c r="L36" i="20"/>
  <c r="L30" i="20"/>
  <c r="K36" i="20"/>
  <c r="K30" i="20"/>
  <c r="J36" i="20"/>
  <c r="J30" i="20"/>
  <c r="G36" i="20"/>
  <c r="G30" i="20"/>
  <c r="G44" i="20" s="1"/>
  <c r="F36" i="20"/>
  <c r="F30" i="20"/>
  <c r="E36" i="20"/>
  <c r="E30" i="20"/>
  <c r="D36" i="20"/>
  <c r="D30" i="20"/>
  <c r="K30" i="19"/>
  <c r="K37" i="19" s="1"/>
  <c r="J30" i="19"/>
  <c r="G30" i="19"/>
  <c r="G44" i="19" s="1"/>
  <c r="D30" i="19"/>
  <c r="D33" i="19" s="1"/>
  <c r="F32" i="19"/>
  <c r="F50" i="19" s="1"/>
  <c r="F30" i="19"/>
  <c r="D30" i="18"/>
  <c r="F30" i="18"/>
  <c r="F33" i="18" s="1"/>
  <c r="G30" i="18"/>
  <c r="J36" i="18"/>
  <c r="J51" i="18" s="1"/>
  <c r="J30" i="18"/>
  <c r="I36" i="18"/>
  <c r="I30" i="18"/>
  <c r="E36" i="18"/>
  <c r="E30" i="18"/>
  <c r="E33" i="18" s="1"/>
  <c r="L36" i="17"/>
  <c r="L30" i="17"/>
  <c r="K36" i="17"/>
  <c r="K30" i="17"/>
  <c r="K44" i="17" s="1"/>
  <c r="J36" i="17"/>
  <c r="J30" i="17"/>
  <c r="I36" i="17"/>
  <c r="I51" i="17" s="1"/>
  <c r="I30" i="17"/>
  <c r="I41" i="17" s="1"/>
  <c r="G36" i="17"/>
  <c r="G30" i="17"/>
  <c r="F36" i="17"/>
  <c r="F30" i="17"/>
  <c r="E36" i="17"/>
  <c r="E30" i="17"/>
  <c r="E37" i="17" s="1"/>
  <c r="D36" i="17"/>
  <c r="D30" i="17"/>
  <c r="H30" i="16"/>
  <c r="H33" i="16" s="1"/>
  <c r="L36" i="16"/>
  <c r="L51" i="16" s="1"/>
  <c r="L30" i="16"/>
  <c r="K36" i="16"/>
  <c r="K30" i="16"/>
  <c r="J36" i="16"/>
  <c r="J51" i="16" s="1"/>
  <c r="J30" i="16"/>
  <c r="J44" i="16" s="1"/>
  <c r="I36" i="16"/>
  <c r="I30" i="16"/>
  <c r="M17" i="16"/>
  <c r="G36" i="16"/>
  <c r="G51" i="16" s="1"/>
  <c r="G30" i="16"/>
  <c r="G41" i="16" s="1"/>
  <c r="F36" i="16"/>
  <c r="F30" i="16"/>
  <c r="F37" i="16" s="1"/>
  <c r="E36" i="16"/>
  <c r="E30" i="16"/>
  <c r="E41" i="16" s="1"/>
  <c r="D36" i="16"/>
  <c r="D51" i="16" s="1"/>
  <c r="D30" i="16"/>
  <c r="E30" i="15"/>
  <c r="G30" i="15"/>
  <c r="D30" i="15"/>
  <c r="D37" i="15" s="1"/>
  <c r="L36" i="15"/>
  <c r="L30" i="15"/>
  <c r="J36" i="15"/>
  <c r="J30" i="15"/>
  <c r="J33" i="15" s="1"/>
  <c r="I51" i="15"/>
  <c r="I30" i="15"/>
  <c r="F36" i="15"/>
  <c r="F30" i="15"/>
  <c r="I30" i="14"/>
  <c r="H30" i="14"/>
  <c r="H41" i="14" s="1"/>
  <c r="L36" i="14"/>
  <c r="L51" i="14" s="1"/>
  <c r="L30" i="14"/>
  <c r="K36" i="14"/>
  <c r="K51" i="14" s="1"/>
  <c r="K30" i="14"/>
  <c r="G36" i="14"/>
  <c r="G51" i="14" s="1"/>
  <c r="G30" i="14"/>
  <c r="G41" i="14" s="1"/>
  <c r="F36" i="14"/>
  <c r="F51" i="14" s="1"/>
  <c r="F30" i="14"/>
  <c r="F37" i="14" s="1"/>
  <c r="E36" i="14"/>
  <c r="E30" i="14"/>
  <c r="E41" i="14" s="1"/>
  <c r="D36" i="14"/>
  <c r="D30" i="14"/>
  <c r="D33" i="14" s="1"/>
  <c r="H30" i="25"/>
  <c r="H41" i="25" s="1"/>
  <c r="H30" i="23"/>
  <c r="H37" i="23" s="1"/>
  <c r="H30" i="22"/>
  <c r="H37" i="22" s="1"/>
  <c r="H30" i="20"/>
  <c r="L37" i="19"/>
  <c r="H30" i="19"/>
  <c r="H41" i="19" s="1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N17" i="25"/>
  <c r="N36" i="25" s="1"/>
  <c r="N51" i="25" s="1"/>
  <c r="L41" i="25"/>
  <c r="N10" i="25"/>
  <c r="K44" i="23"/>
  <c r="M17" i="23"/>
  <c r="L33" i="23"/>
  <c r="M10" i="23"/>
  <c r="M28" i="22"/>
  <c r="M40" i="22" s="1"/>
  <c r="M52" i="22" s="1"/>
  <c r="I41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N10" i="21"/>
  <c r="N28" i="20"/>
  <c r="N40" i="20" s="1"/>
  <c r="N52" i="20" s="1"/>
  <c r="M28" i="20"/>
  <c r="M40" i="20" s="1"/>
  <c r="M52" i="20" s="1"/>
  <c r="I44" i="20"/>
  <c r="L37" i="20"/>
  <c r="D33" i="20"/>
  <c r="M28" i="19"/>
  <c r="M40" i="19" s="1"/>
  <c r="M52" i="19" s="1"/>
  <c r="N28" i="19"/>
  <c r="N40" i="19" s="1"/>
  <c r="N52" i="19" s="1"/>
  <c r="N17" i="19"/>
  <c r="N36" i="19" s="1"/>
  <c r="N51" i="19" s="1"/>
  <c r="N28" i="18"/>
  <c r="N52" i="18" s="1"/>
  <c r="M10" i="18"/>
  <c r="M28" i="17"/>
  <c r="M40" i="17" s="1"/>
  <c r="M52" i="17" s="1"/>
  <c r="M17" i="17"/>
  <c r="N17" i="17"/>
  <c r="N36" i="17" s="1"/>
  <c r="N51" i="17" s="1"/>
  <c r="G41" i="17"/>
  <c r="N10" i="17"/>
  <c r="M28" i="16"/>
  <c r="M40" i="16" s="1"/>
  <c r="M52" i="16" s="1"/>
  <c r="K33" i="16"/>
  <c r="M10" i="16"/>
  <c r="I10" i="13"/>
  <c r="M10" i="25"/>
  <c r="M17" i="25"/>
  <c r="M36" i="25" s="1"/>
  <c r="M51" i="25" s="1"/>
  <c r="D32" i="25"/>
  <c r="N10" i="23"/>
  <c r="N17" i="23"/>
  <c r="N36" i="23" s="1"/>
  <c r="N51" i="23" s="1"/>
  <c r="D32" i="23"/>
  <c r="J33" i="22"/>
  <c r="N10" i="22"/>
  <c r="D32" i="22"/>
  <c r="G44" i="21"/>
  <c r="I41" i="21"/>
  <c r="K37" i="21"/>
  <c r="L37" i="21"/>
  <c r="N28" i="21"/>
  <c r="N40" i="21" s="1"/>
  <c r="N52" i="21" s="1"/>
  <c r="D32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M28" i="18"/>
  <c r="M52" i="18" s="1"/>
  <c r="J41" i="17"/>
  <c r="L44" i="17"/>
  <c r="M10" i="17"/>
  <c r="N28" i="17"/>
  <c r="N40" i="17" s="1"/>
  <c r="N52" i="17" s="1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10" i="13"/>
  <c r="H10" i="13"/>
  <c r="K37" i="15"/>
  <c r="F37" i="15"/>
  <c r="M28" i="15"/>
  <c r="N28" i="15"/>
  <c r="N52" i="15" s="1"/>
  <c r="N10" i="14"/>
  <c r="M17" i="14"/>
  <c r="M28" i="14"/>
  <c r="M40" i="14" s="1"/>
  <c r="M52" i="14" s="1"/>
  <c r="D28" i="13"/>
  <c r="L37" i="15"/>
  <c r="J28" i="13"/>
  <c r="J40" i="13" s="1"/>
  <c r="G28" i="13"/>
  <c r="G40" i="13" s="1"/>
  <c r="K10" i="13"/>
  <c r="G44" i="15"/>
  <c r="D10" i="13"/>
  <c r="L28" i="13"/>
  <c r="L40" i="13" s="1"/>
  <c r="I28" i="13"/>
  <c r="I40" i="13" s="1"/>
  <c r="F28" i="13"/>
  <c r="F40" i="13" s="1"/>
  <c r="M10" i="15"/>
  <c r="M17" i="15"/>
  <c r="G10" i="13"/>
  <c r="N10" i="15"/>
  <c r="N17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K28" i="13"/>
  <c r="K40" i="13" s="1"/>
  <c r="F10" i="13"/>
  <c r="I37" i="14"/>
  <c r="H28" i="13"/>
  <c r="H40" i="13" s="1"/>
  <c r="M10" i="14"/>
  <c r="J44" i="14"/>
  <c r="J36" i="14"/>
  <c r="J51" i="14" s="1"/>
  <c r="E28" i="13"/>
  <c r="E40" i="13" s="1"/>
  <c r="N17" i="14"/>
  <c r="N36" i="14" s="1"/>
  <c r="N51" i="14" s="1"/>
  <c r="M8" i="13"/>
  <c r="J10" i="13"/>
  <c r="L10" i="13"/>
  <c r="N8" i="13"/>
  <c r="J51" i="25"/>
  <c r="K51" i="25"/>
  <c r="H51" i="25"/>
  <c r="I51" i="25"/>
  <c r="L51" i="25"/>
  <c r="K52" i="25"/>
  <c r="M32" i="25"/>
  <c r="L52" i="25"/>
  <c r="N32" i="25"/>
  <c r="D51" i="25"/>
  <c r="G52" i="25"/>
  <c r="D52" i="25"/>
  <c r="E52" i="25"/>
  <c r="H52" i="25"/>
  <c r="F52" i="25"/>
  <c r="E32" i="25"/>
  <c r="F32" i="25"/>
  <c r="D50" i="25"/>
  <c r="G32" i="25"/>
  <c r="H32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I52" i="23"/>
  <c r="K51" i="23"/>
  <c r="L51" i="23"/>
  <c r="K52" i="23"/>
  <c r="M32" i="23"/>
  <c r="L52" i="23"/>
  <c r="N32" i="23"/>
  <c r="D51" i="23"/>
  <c r="E51" i="23"/>
  <c r="D52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H52" i="22"/>
  <c r="K51" i="22"/>
  <c r="M32" i="22"/>
  <c r="K52" i="22"/>
  <c r="N32" i="22"/>
  <c r="L52" i="22"/>
  <c r="E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D50" i="20"/>
  <c r="G32" i="20"/>
  <c r="H33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H52" i="16"/>
  <c r="L44" i="16"/>
  <c r="L37" i="16"/>
  <c r="L41" i="16"/>
  <c r="K51" i="16"/>
  <c r="L52" i="16"/>
  <c r="N32" i="16"/>
  <c r="M32" i="16"/>
  <c r="E51" i="16"/>
  <c r="D52" i="16"/>
  <c r="E52" i="16"/>
  <c r="F52" i="16"/>
  <c r="H51" i="16"/>
  <c r="G52" i="16"/>
  <c r="E32" i="16"/>
  <c r="F32" i="16"/>
  <c r="D50" i="16"/>
  <c r="G32" i="16"/>
  <c r="F51" i="16"/>
  <c r="H32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I41" i="25" l="1"/>
  <c r="M30" i="25"/>
  <c r="M33" i="25" s="1"/>
  <c r="D44" i="23"/>
  <c r="D41" i="23"/>
  <c r="D37" i="23"/>
  <c r="M36" i="23"/>
  <c r="M51" i="23" s="1"/>
  <c r="M34" i="23" s="1"/>
  <c r="M30" i="23"/>
  <c r="M33" i="23" s="1"/>
  <c r="M30" i="22"/>
  <c r="M33" i="22" s="1"/>
  <c r="M30" i="21"/>
  <c r="M33" i="21" s="1"/>
  <c r="G33" i="20"/>
  <c r="G37" i="20"/>
  <c r="M30" i="20"/>
  <c r="M33" i="20" s="1"/>
  <c r="H33" i="19"/>
  <c r="G41" i="19"/>
  <c r="H44" i="19"/>
  <c r="M30" i="19"/>
  <c r="M33" i="19" s="1"/>
  <c r="H37" i="19"/>
  <c r="G33" i="19"/>
  <c r="G37" i="19"/>
  <c r="M36" i="17"/>
  <c r="M51" i="17" s="1"/>
  <c r="M30" i="17"/>
  <c r="M33" i="17" s="1"/>
  <c r="F33" i="16"/>
  <c r="F44" i="16"/>
  <c r="F41" i="16"/>
  <c r="M36" i="16"/>
  <c r="M51" i="16" s="1"/>
  <c r="M30" i="16"/>
  <c r="M33" i="16" s="1"/>
  <c r="G33" i="16"/>
  <c r="G44" i="16"/>
  <c r="G37" i="16"/>
  <c r="M36" i="15"/>
  <c r="M51" i="15" s="1"/>
  <c r="M30" i="15"/>
  <c r="M33" i="15" s="1"/>
  <c r="M36" i="14"/>
  <c r="M51" i="14" s="1"/>
  <c r="M30" i="14"/>
  <c r="D40" i="13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K33" i="23"/>
  <c r="K41" i="23"/>
  <c r="F33" i="23"/>
  <c r="E44" i="23"/>
  <c r="E41" i="23"/>
  <c r="J33" i="23"/>
  <c r="J41" i="23"/>
  <c r="J37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 s="1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37" i="16"/>
  <c r="M44" i="16"/>
  <c r="M34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E40" i="1" s="1"/>
  <c r="F28" i="1"/>
  <c r="F40" i="1" s="1"/>
  <c r="G28" i="1"/>
  <c r="G40" i="1" s="1"/>
  <c r="H28" i="1"/>
  <c r="H40" i="1" s="1"/>
  <c r="I28" i="1"/>
  <c r="I40" i="1" s="1"/>
  <c r="J28" i="1"/>
  <c r="J40" i="1" s="1"/>
  <c r="K28" i="1"/>
  <c r="K40" i="1" s="1"/>
  <c r="L40" i="1"/>
  <c r="D28" i="1"/>
  <c r="D40" i="1" s="1"/>
  <c r="M9" i="1"/>
  <c r="M8" i="1"/>
  <c r="N8" i="1" l="1"/>
  <c r="M10" i="1"/>
  <c r="E10" i="1"/>
  <c r="F10" i="1"/>
  <c r="G10" i="1"/>
  <c r="H10" i="1"/>
  <c r="I10" i="1"/>
  <c r="J10" i="1"/>
  <c r="K10" i="1"/>
  <c r="L10" i="1"/>
  <c r="D10" i="1"/>
  <c r="M20" i="1" l="1"/>
  <c r="M27" i="1" l="1"/>
  <c r="M26" i="1"/>
  <c r="M25" i="1"/>
  <c r="M24" i="1"/>
  <c r="M22" i="1"/>
  <c r="M19" i="1"/>
  <c r="N24" i="1"/>
  <c r="M28" i="1" l="1"/>
  <c r="M40" i="1" s="1"/>
  <c r="M24" i="13"/>
  <c r="N24" i="13"/>
  <c r="G17" i="13" l="1"/>
  <c r="J17" i="13"/>
  <c r="H17" i="13"/>
  <c r="H36" i="13" s="1"/>
  <c r="M27" i="13"/>
  <c r="M22" i="13"/>
  <c r="M25" i="13"/>
  <c r="M26" i="13"/>
  <c r="M20" i="13"/>
  <c r="L17" i="13"/>
  <c r="K17" i="13"/>
  <c r="M16" i="13"/>
  <c r="M15" i="13"/>
  <c r="M23" i="13"/>
  <c r="I17" i="13"/>
  <c r="N20" i="13"/>
  <c r="N22" i="13"/>
  <c r="F17" i="13"/>
  <c r="N25" i="13"/>
  <c r="E17" i="13"/>
  <c r="N16" i="13"/>
  <c r="N23" i="13"/>
  <c r="N27" i="13"/>
  <c r="N26" i="13"/>
  <c r="D17" i="13"/>
  <c r="N15" i="13"/>
  <c r="L36" i="13" l="1"/>
  <c r="K36" i="13"/>
  <c r="J36" i="13"/>
  <c r="I36" i="13"/>
  <c r="G36" i="13"/>
  <c r="F36" i="13"/>
  <c r="E36" i="13"/>
  <c r="D36" i="13"/>
  <c r="N17" i="13"/>
  <c r="N36" i="13" s="1"/>
  <c r="M17" i="13"/>
  <c r="M36" i="13" l="1"/>
  <c r="N20" i="1"/>
  <c r="N15" i="1"/>
  <c r="M15" i="1"/>
  <c r="L17" i="1"/>
  <c r="K17" i="1"/>
  <c r="J17" i="1"/>
  <c r="I17" i="1"/>
  <c r="H17" i="1"/>
  <c r="G17" i="1"/>
  <c r="F17" i="1"/>
  <c r="E17" i="1"/>
  <c r="D17" i="1"/>
  <c r="L13" i="1"/>
  <c r="K13" i="1"/>
  <c r="J13" i="1"/>
  <c r="I13" i="1"/>
  <c r="H13" i="1"/>
  <c r="G13" i="1"/>
  <c r="F13" i="1"/>
  <c r="E13" i="1"/>
  <c r="D13" i="1"/>
  <c r="L36" i="1" l="1"/>
  <c r="L30" i="1"/>
  <c r="K36" i="1"/>
  <c r="K30" i="1"/>
  <c r="K44" i="1" s="1"/>
  <c r="J36" i="1"/>
  <c r="J30" i="1"/>
  <c r="J44" i="1" s="1"/>
  <c r="I36" i="1"/>
  <c r="I30" i="1"/>
  <c r="I44" i="1" s="1"/>
  <c r="G36" i="1"/>
  <c r="G44" i="1"/>
  <c r="F36" i="1"/>
  <c r="F44" i="1"/>
  <c r="E36" i="1"/>
  <c r="E44" i="1"/>
  <c r="D36" i="1"/>
  <c r="D44" i="1"/>
  <c r="H36" i="1"/>
  <c r="H30" i="1"/>
  <c r="H44" i="1" s="1"/>
  <c r="L44" i="1"/>
  <c r="N27" i="1" l="1"/>
  <c r="N26" i="1"/>
  <c r="N25" i="1"/>
  <c r="N22" i="1" l="1"/>
  <c r="N19" i="1"/>
  <c r="N28" i="1" l="1"/>
  <c r="N40" i="1" s="1"/>
  <c r="I51" i="1"/>
  <c r="E51" i="1"/>
  <c r="N16" i="1"/>
  <c r="N17" i="1" s="1"/>
  <c r="N36" i="1" s="1"/>
  <c r="M16" i="1"/>
  <c r="M17" i="1" s="1"/>
  <c r="L32" i="1"/>
  <c r="J32" i="1"/>
  <c r="H32" i="1"/>
  <c r="F32" i="1"/>
  <c r="D32" i="1"/>
  <c r="N13" i="1"/>
  <c r="M13" i="1"/>
  <c r="N9" i="1"/>
  <c r="N10" i="1" s="1"/>
  <c r="M36" i="1" l="1"/>
  <c r="M30" i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12" i="13" l="1"/>
  <c r="M9" i="13"/>
  <c r="M10" i="13" s="1"/>
  <c r="N9" i="13"/>
  <c r="N10" i="13" s="1"/>
  <c r="N12" i="13"/>
  <c r="M19" i="13" l="1"/>
  <c r="M28" i="13" s="1"/>
  <c r="N19" i="13"/>
  <c r="N28" i="13" s="1"/>
  <c r="N40" i="13" s="1"/>
  <c r="M40" i="13" l="1"/>
  <c r="H52" i="13"/>
  <c r="L13" i="13" l="1"/>
  <c r="J13" i="13"/>
  <c r="H13" i="13"/>
  <c r="E13" i="13"/>
  <c r="L30" i="13" l="1"/>
  <c r="L44" i="13" s="1"/>
  <c r="J30" i="13"/>
  <c r="J44" i="13" s="1"/>
  <c r="E30" i="13"/>
  <c r="E44" i="13" s="1"/>
  <c r="H30" i="13"/>
  <c r="H44" i="13" s="1"/>
  <c r="G13" i="13"/>
  <c r="K13" i="13"/>
  <c r="I13" i="13"/>
  <c r="F13" i="13"/>
  <c r="D13" i="13"/>
  <c r="G52" i="13"/>
  <c r="K52" i="13"/>
  <c r="E52" i="13"/>
  <c r="F52" i="13"/>
  <c r="J52" i="13"/>
  <c r="L52" i="13"/>
  <c r="K30" i="13" l="1"/>
  <c r="K44" i="13" s="1"/>
  <c r="G30" i="13"/>
  <c r="G44" i="13" s="1"/>
  <c r="I30" i="13"/>
  <c r="I44" i="13" s="1"/>
  <c r="F30" i="13"/>
  <c r="F44" i="13" s="1"/>
  <c r="D30" i="13"/>
  <c r="D44" i="13" s="1"/>
  <c r="N13" i="13"/>
  <c r="M13" i="13"/>
  <c r="N52" i="13"/>
  <c r="D52" i="13"/>
  <c r="M52" i="13"/>
  <c r="I52" i="13"/>
  <c r="F51" i="13"/>
  <c r="G51" i="13"/>
  <c r="K51" i="13"/>
  <c r="G41" i="13" l="1"/>
  <c r="M30" i="13"/>
  <c r="M44" i="13" s="1"/>
  <c r="F37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30" i="13"/>
  <c r="N44" i="13" s="1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<sst xmlns="http://schemas.openxmlformats.org/spreadsheetml/2006/main" count="573" uniqueCount="43">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</sst>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0" fontId="2" fillId="0" borderId="1" xfId="0" applyFon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JANUARY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0" customFormat="1" ht="75" x14ac:dyDescent="0.25">
      <c r="A5" s="20" t="s">
        <v>0</v>
      </c>
      <c r="B5" s="20" t="s">
        <v>1</v>
      </c>
      <c r="D5" s="20" t="s">
        <v>2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4" t="s">
        <v>38</v>
      </c>
      <c r="L5" s="20" t="s">
        <v>11</v>
      </c>
      <c r="M5" s="20" t="s">
        <v>12</v>
      </c>
      <c r="N5" s="20" t="s">
        <v>13</v>
      </c>
    </row>
    <row r="6" spans="1:14" s="20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59</v>
      </c>
      <c r="E9">
        <v>12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75</v>
      </c>
    </row>
    <row r="10" spans="1:14" x14ac:dyDescent="0.25">
      <c r="A10" s="5" t="s">
        <v>16</v>
      </c>
      <c r="B10" s="5"/>
      <c r="D10" s="9">
        <f>SUM(D8:D9)</f>
        <v>59</v>
      </c>
      <c r="E10" s="9">
        <f t="shared" ref="E10:L10" si="0">SUM(E8:E9)</f>
        <v>12</v>
      </c>
      <c r="F10" s="9">
        <f t="shared" si="0"/>
        <v>0</v>
      </c>
      <c r="G10" s="9">
        <f t="shared" si="0"/>
        <v>4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80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52</v>
      </c>
      <c r="E15">
        <v>28</v>
      </c>
      <c r="F15">
        <v>11</v>
      </c>
      <c r="G15">
        <v>14</v>
      </c>
      <c r="H15">
        <v>125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" si="3">SUM(D15:L15)</f>
        <v>230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161</v>
      </c>
      <c r="J16">
        <v>69</v>
      </c>
      <c r="K16">
        <v>51</v>
      </c>
      <c r="L16">
        <v>9</v>
      </c>
      <c r="M16" s="2">
        <f t="shared" ref="M16" si="4">SUM(I16:L16)</f>
        <v>290</v>
      </c>
      <c r="N16" s="2">
        <f t="shared" ref="N16" si="5">SUM(D16:L16)</f>
        <v>290</v>
      </c>
    </row>
    <row r="17" spans="1:14" x14ac:dyDescent="0.25">
      <c r="A17" s="5" t="s">
        <v>20</v>
      </c>
      <c r="B17" s="6"/>
      <c r="D17" s="9">
        <f>SUM(D15:D16)</f>
        <v>52</v>
      </c>
      <c r="E17" s="9">
        <f t="shared" ref="E17:N17" si="6">SUM(E15:E16)</f>
        <v>28</v>
      </c>
      <c r="F17" s="9">
        <f t="shared" si="6"/>
        <v>11</v>
      </c>
      <c r="G17" s="9">
        <f t="shared" si="6"/>
        <v>14</v>
      </c>
      <c r="H17" s="9">
        <f t="shared" si="6"/>
        <v>125</v>
      </c>
      <c r="I17" s="9">
        <f t="shared" si="6"/>
        <v>161</v>
      </c>
      <c r="J17" s="9">
        <f t="shared" si="6"/>
        <v>69</v>
      </c>
      <c r="K17" s="9">
        <f t="shared" si="6"/>
        <v>51</v>
      </c>
      <c r="L17" s="9">
        <f t="shared" si="6"/>
        <v>9</v>
      </c>
      <c r="M17" s="9">
        <f t="shared" si="6"/>
        <v>290</v>
      </c>
      <c r="N17" s="9">
        <f t="shared" si="6"/>
        <v>520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47</v>
      </c>
      <c r="E19">
        <v>47</v>
      </c>
      <c r="F19">
        <v>21</v>
      </c>
      <c r="G19">
        <v>24</v>
      </c>
      <c r="H19">
        <v>162</v>
      </c>
      <c r="I19">
        <v>0</v>
      </c>
      <c r="J19">
        <v>0</v>
      </c>
      <c r="K19">
        <v>0</v>
      </c>
      <c r="L19">
        <v>0</v>
      </c>
      <c r="M19" s="2">
        <f t="shared" ref="M19:M27" si="7">SUM(I19:L19)</f>
        <v>0</v>
      </c>
      <c r="N19" s="2">
        <f t="shared" ref="N19:N27" si="8">SUM(D19:L19)</f>
        <v>301</v>
      </c>
    </row>
    <row r="20" spans="1:14" x14ac:dyDescent="0.25">
      <c r="A20" s="7" t="s">
        <v>36</v>
      </c>
      <c r="B20" s="14">
        <v>11</v>
      </c>
      <c r="D20">
        <v>60</v>
      </c>
      <c r="E20">
        <v>53</v>
      </c>
      <c r="F20">
        <v>17</v>
      </c>
      <c r="G20">
        <v>46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 t="shared" si="7"/>
        <v>0</v>
      </c>
      <c r="N20" s="2">
        <f t="shared" ref="N20" si="9">SUM(D20:L20)</f>
        <v>283</v>
      </c>
    </row>
    <row r="21" spans="1:14" x14ac:dyDescent="0.25">
      <c r="A21" s="7" t="s">
        <v>42</v>
      </c>
      <c r="B21" s="14">
        <v>2</v>
      </c>
      <c r="D21">
        <v>56</v>
      </c>
      <c r="E21">
        <v>37</v>
      </c>
      <c r="F21">
        <v>34</v>
      </c>
      <c r="G21">
        <v>41</v>
      </c>
      <c r="H21">
        <v>73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241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154</v>
      </c>
      <c r="J22">
        <v>107</v>
      </c>
      <c r="K22">
        <v>64</v>
      </c>
      <c r="L22">
        <v>23</v>
      </c>
      <c r="M22" s="2">
        <f t="shared" si="7"/>
        <v>348</v>
      </c>
      <c r="N22" s="2">
        <f t="shared" si="8"/>
        <v>348</v>
      </c>
    </row>
    <row r="23" spans="1:14" x14ac:dyDescent="0.25">
      <c r="A23" s="17" t="s">
        <v>34</v>
      </c>
      <c r="B23" s="27">
        <v>4</v>
      </c>
      <c r="D23">
        <v>60</v>
      </c>
      <c r="E23">
        <v>70</v>
      </c>
      <c r="F23">
        <v>20</v>
      </c>
      <c r="G23">
        <v>46</v>
      </c>
      <c r="H23">
        <v>122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318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168</v>
      </c>
      <c r="J24">
        <v>111</v>
      </c>
      <c r="K24">
        <v>63</v>
      </c>
      <c r="L24">
        <v>23</v>
      </c>
      <c r="M24" s="2">
        <f t="shared" si="7"/>
        <v>365</v>
      </c>
      <c r="N24" s="2">
        <f t="shared" si="8"/>
        <v>365</v>
      </c>
    </row>
    <row r="25" spans="1:14" x14ac:dyDescent="0.25">
      <c r="A25" s="4" t="s">
        <v>30</v>
      </c>
      <c r="B25" s="14">
        <v>6</v>
      </c>
      <c r="D25">
        <v>71</v>
      </c>
      <c r="E25">
        <v>52</v>
      </c>
      <c r="F25">
        <v>34</v>
      </c>
      <c r="G25">
        <v>48</v>
      </c>
      <c r="H25">
        <v>102</v>
      </c>
      <c r="I25">
        <v>0</v>
      </c>
      <c r="J25">
        <v>0</v>
      </c>
      <c r="K25">
        <v>0</v>
      </c>
      <c r="L25">
        <v>0</v>
      </c>
      <c r="M25" s="2">
        <f t="shared" si="7"/>
        <v>0</v>
      </c>
      <c r="N25" s="2">
        <f t="shared" si="8"/>
        <v>307</v>
      </c>
    </row>
    <row r="26" spans="1:14" x14ac:dyDescent="0.25">
      <c r="A26" s="17" t="s">
        <v>17</v>
      </c>
      <c r="B26" s="14">
        <v>8</v>
      </c>
      <c r="D26">
        <v>71</v>
      </c>
      <c r="E26">
        <v>35</v>
      </c>
      <c r="F26">
        <v>22</v>
      </c>
      <c r="G26">
        <v>46</v>
      </c>
      <c r="H26">
        <v>150</v>
      </c>
      <c r="I26">
        <v>0</v>
      </c>
      <c r="J26">
        <v>0</v>
      </c>
      <c r="K26">
        <v>0</v>
      </c>
      <c r="L26">
        <v>0</v>
      </c>
      <c r="M26" s="2">
        <f t="shared" si="7"/>
        <v>0</v>
      </c>
      <c r="N26" s="2">
        <f t="shared" ref="N26" si="10">SUM(D26:L26)</f>
        <v>324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7"/>
        <v>0</v>
      </c>
      <c r="N27" s="2">
        <f t="shared" si="8"/>
        <v>0</v>
      </c>
    </row>
    <row r="28" spans="1:14" x14ac:dyDescent="0.25">
      <c r="A28" s="5" t="s">
        <v>21</v>
      </c>
      <c r="B28" s="5"/>
      <c r="D28" s="9">
        <f t="shared" ref="D28:N28" si="11">SUM(D19:D27)</f>
        <v>365</v>
      </c>
      <c r="E28" s="9">
        <f t="shared" si="11"/>
        <v>294</v>
      </c>
      <c r="F28" s="9">
        <f t="shared" si="11"/>
        <v>148</v>
      </c>
      <c r="G28" s="9">
        <f t="shared" si="11"/>
        <v>251</v>
      </c>
      <c r="H28" s="9">
        <f t="shared" si="11"/>
        <v>716</v>
      </c>
      <c r="I28" s="9">
        <f t="shared" si="11"/>
        <v>322</v>
      </c>
      <c r="J28" s="9">
        <f t="shared" si="11"/>
        <v>218</v>
      </c>
      <c r="K28" s="9">
        <f t="shared" si="11"/>
        <v>127</v>
      </c>
      <c r="L28" s="9">
        <f>SUM(L19:L27)</f>
        <v>46</v>
      </c>
      <c r="M28" s="9">
        <f t="shared" si="11"/>
        <v>713</v>
      </c>
      <c r="N28" s="9">
        <f t="shared" si="11"/>
        <v>2487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417</v>
      </c>
      <c r="E30" s="9">
        <f>SUM(E13+E17+E28)</f>
        <v>322</v>
      </c>
      <c r="F30" s="9">
        <f>SUM(F13+F17+F28)</f>
        <v>159</v>
      </c>
      <c r="G30" s="9">
        <f>SUM(G13+G17+G28)</f>
        <v>265</v>
      </c>
      <c r="H30" s="9">
        <f t="shared" ref="H30:M30" si="12">SUM(H10+H13+H17+H28)</f>
        <v>846</v>
      </c>
      <c r="I30" s="9">
        <f t="shared" si="12"/>
        <v>483</v>
      </c>
      <c r="J30" s="9">
        <f t="shared" si="12"/>
        <v>287</v>
      </c>
      <c r="K30" s="9">
        <f t="shared" si="12"/>
        <v>178</v>
      </c>
      <c r="L30" s="9">
        <f t="shared" si="12"/>
        <v>55</v>
      </c>
      <c r="M30" s="9">
        <f t="shared" si="12"/>
        <v>1003</v>
      </c>
      <c r="N30" s="9">
        <f>SUM(D30:L30)</f>
        <v>3012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3">IF(D13&gt;0,AVERAGE(D12:D12),0)</f>
        <v>0</v>
      </c>
      <c r="E32" s="2">
        <f t="shared" si="13"/>
        <v>0</v>
      </c>
      <c r="F32" s="2">
        <f t="shared" si="13"/>
        <v>0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2">
        <f t="shared" si="13"/>
        <v>0</v>
      </c>
      <c r="M32" s="2">
        <f t="shared" si="13"/>
        <v>0</v>
      </c>
      <c r="N32" s="11">
        <f t="shared" si="13"/>
        <v>0</v>
      </c>
    </row>
    <row r="33" spans="1:14" x14ac:dyDescent="0.25">
      <c r="A33" s="8" t="s">
        <v>24</v>
      </c>
      <c r="B33" s="8"/>
      <c r="D33" s="13">
        <f t="shared" ref="D33:N33" si="14">IF(OR(D13&gt;0,D30&gt;0),D13/D30,0)</f>
        <v>0</v>
      </c>
      <c r="E33" s="13">
        <f t="shared" si="14"/>
        <v>0</v>
      </c>
      <c r="F33" s="13">
        <f t="shared" si="14"/>
        <v>0</v>
      </c>
      <c r="G33" s="13">
        <f t="shared" si="14"/>
        <v>0</v>
      </c>
      <c r="H33" s="13">
        <f t="shared" si="14"/>
        <v>0</v>
      </c>
      <c r="I33" s="13">
        <f t="shared" si="14"/>
        <v>0</v>
      </c>
      <c r="J33" s="13">
        <f t="shared" si="14"/>
        <v>0</v>
      </c>
      <c r="K33" s="13">
        <f t="shared" si="14"/>
        <v>0</v>
      </c>
      <c r="L33" s="13">
        <f t="shared" si="14"/>
        <v>0</v>
      </c>
      <c r="M33" s="13">
        <f t="shared" si="14"/>
        <v>0</v>
      </c>
      <c r="N33" s="13">
        <f t="shared" si="14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5">RANK(E32,E$50:E$52)</f>
        <v>3</v>
      </c>
      <c r="F34" s="2">
        <f t="shared" si="15"/>
        <v>3</v>
      </c>
      <c r="G34" s="2">
        <f t="shared" si="15"/>
        <v>3</v>
      </c>
      <c r="H34" s="2">
        <f t="shared" si="15"/>
        <v>3</v>
      </c>
      <c r="I34" s="2">
        <f t="shared" si="15"/>
        <v>3</v>
      </c>
      <c r="J34" s="2">
        <f t="shared" si="15"/>
        <v>3</v>
      </c>
      <c r="K34" s="2">
        <f t="shared" si="15"/>
        <v>3</v>
      </c>
      <c r="L34" s="2">
        <f t="shared" si="15"/>
        <v>3</v>
      </c>
      <c r="M34" s="2">
        <f t="shared" si="15"/>
        <v>3</v>
      </c>
      <c r="N34" s="2">
        <f t="shared" si="15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6">IF(D17&gt;0,AVERAGE(D15:D16),0)</f>
        <v>26</v>
      </c>
      <c r="E36" s="2">
        <f t="shared" si="16"/>
        <v>14</v>
      </c>
      <c r="F36" s="2">
        <f t="shared" si="16"/>
        <v>5.5</v>
      </c>
      <c r="G36" s="2">
        <f t="shared" si="16"/>
        <v>7</v>
      </c>
      <c r="H36" s="2">
        <f t="shared" si="16"/>
        <v>62.5</v>
      </c>
      <c r="I36" s="2">
        <f t="shared" si="16"/>
        <v>80.5</v>
      </c>
      <c r="J36" s="2">
        <f t="shared" si="16"/>
        <v>34.5</v>
      </c>
      <c r="K36" s="2">
        <f t="shared" si="16"/>
        <v>25.5</v>
      </c>
      <c r="L36" s="2">
        <f t="shared" si="16"/>
        <v>4.5</v>
      </c>
      <c r="M36" s="2">
        <f t="shared" si="16"/>
        <v>145</v>
      </c>
      <c r="N36" s="2">
        <f t="shared" si="16"/>
        <v>260</v>
      </c>
    </row>
    <row r="37" spans="1:14" x14ac:dyDescent="0.25">
      <c r="A37" s="8" t="s">
        <v>24</v>
      </c>
      <c r="B37" s="8"/>
      <c r="D37" s="13">
        <f t="shared" ref="D37:N37" si="17">IF(D30&gt;0,D17/D30,0)</f>
        <v>0.12470023980815348</v>
      </c>
      <c r="E37" s="13">
        <f t="shared" si="17"/>
        <v>8.6956521739130432E-2</v>
      </c>
      <c r="F37" s="13">
        <f t="shared" si="17"/>
        <v>6.9182389937106917E-2</v>
      </c>
      <c r="G37" s="13">
        <f t="shared" si="17"/>
        <v>5.2830188679245285E-2</v>
      </c>
      <c r="H37" s="13">
        <f t="shared" si="17"/>
        <v>0.14775413711583923</v>
      </c>
      <c r="I37" s="13">
        <f t="shared" si="17"/>
        <v>0.33333333333333331</v>
      </c>
      <c r="J37" s="13">
        <f t="shared" si="17"/>
        <v>0.24041811846689895</v>
      </c>
      <c r="K37" s="13">
        <f t="shared" si="17"/>
        <v>0.28651685393258425</v>
      </c>
      <c r="L37" s="13">
        <f t="shared" si="17"/>
        <v>0.16363636363636364</v>
      </c>
      <c r="M37" s="13">
        <f t="shared" si="17"/>
        <v>0.28913260219341974</v>
      </c>
      <c r="N37" s="13">
        <f t="shared" si="17"/>
        <v>0.17264276228419656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8">RANK(E36,E$50:E$52)</f>
        <v>2</v>
      </c>
      <c r="F38" s="2">
        <f t="shared" si="18"/>
        <v>2</v>
      </c>
      <c r="G38" s="2">
        <f t="shared" si="18"/>
        <v>2</v>
      </c>
      <c r="H38" s="2">
        <f t="shared" si="18"/>
        <v>2</v>
      </c>
      <c r="I38" s="2">
        <f t="shared" si="18"/>
        <v>1</v>
      </c>
      <c r="J38" s="2">
        <f t="shared" si="18"/>
        <v>1</v>
      </c>
      <c r="K38" s="2">
        <f t="shared" si="18"/>
        <v>1</v>
      </c>
      <c r="L38" s="2">
        <f t="shared" si="18"/>
        <v>2</v>
      </c>
      <c r="M38" s="2">
        <f t="shared" si="18"/>
        <v>1</v>
      </c>
      <c r="N38" s="2">
        <f t="shared" si="18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9">IF(D28&gt;0,AVERAGE(D19:D27),0)</f>
        <v>40.555555555555557</v>
      </c>
      <c r="E40" s="2">
        <f t="shared" si="19"/>
        <v>32.666666666666664</v>
      </c>
      <c r="F40" s="2">
        <f t="shared" si="19"/>
        <v>16.444444444444443</v>
      </c>
      <c r="G40" s="2">
        <f t="shared" si="19"/>
        <v>27.888888888888889</v>
      </c>
      <c r="H40" s="2">
        <f t="shared" si="19"/>
        <v>79.555555555555557</v>
      </c>
      <c r="I40" s="2">
        <f t="shared" si="19"/>
        <v>35.777777777777779</v>
      </c>
      <c r="J40" s="2">
        <f t="shared" si="19"/>
        <v>24.222222222222221</v>
      </c>
      <c r="K40" s="2">
        <f t="shared" si="19"/>
        <v>14.111111111111111</v>
      </c>
      <c r="L40" s="2">
        <f t="shared" si="19"/>
        <v>5.1111111111111107</v>
      </c>
      <c r="M40" s="2">
        <f t="shared" si="19"/>
        <v>79.222222222222229</v>
      </c>
      <c r="N40" s="2">
        <f t="shared" si="19"/>
        <v>276.33333333333331</v>
      </c>
    </row>
    <row r="41" spans="1:14" x14ac:dyDescent="0.25">
      <c r="A41" s="8" t="s">
        <v>24</v>
      </c>
      <c r="B41" s="8"/>
      <c r="D41" s="13">
        <f>IF(D30&gt;0,D28/D30,0)</f>
        <v>0.87529976019184652</v>
      </c>
      <c r="E41" s="13">
        <f t="shared" ref="E41:N41" si="20">IF(E30&gt;0,E28/E30,0)</f>
        <v>0.91304347826086951</v>
      </c>
      <c r="F41" s="13">
        <f t="shared" si="20"/>
        <v>0.9308176100628931</v>
      </c>
      <c r="G41" s="13">
        <f t="shared" si="20"/>
        <v>0.94716981132075473</v>
      </c>
      <c r="H41" s="13">
        <f t="shared" si="20"/>
        <v>0.84633569739952719</v>
      </c>
      <c r="I41" s="13">
        <f t="shared" si="20"/>
        <v>0.66666666666666663</v>
      </c>
      <c r="J41" s="13">
        <f t="shared" si="20"/>
        <v>0.75958188153310102</v>
      </c>
      <c r="K41" s="13">
        <f t="shared" si="20"/>
        <v>0.7134831460674157</v>
      </c>
      <c r="L41" s="13">
        <f t="shared" si="20"/>
        <v>0.83636363636363631</v>
      </c>
      <c r="M41" s="13">
        <f t="shared" si="20"/>
        <v>0.71086739780658026</v>
      </c>
      <c r="N41" s="13">
        <f t="shared" si="20"/>
        <v>0.82569721115537853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1">RANK(E40,E$50:E$52)</f>
        <v>1</v>
      </c>
      <c r="F42" s="2">
        <f t="shared" si="21"/>
        <v>1</v>
      </c>
      <c r="G42" s="2">
        <f t="shared" si="21"/>
        <v>1</v>
      </c>
      <c r="H42" s="2">
        <f t="shared" si="21"/>
        <v>1</v>
      </c>
      <c r="I42" s="2">
        <f t="shared" si="21"/>
        <v>2</v>
      </c>
      <c r="J42" s="2">
        <f t="shared" si="21"/>
        <v>2</v>
      </c>
      <c r="K42" s="2">
        <f t="shared" si="21"/>
        <v>2</v>
      </c>
      <c r="L42" s="2">
        <f t="shared" si="21"/>
        <v>1</v>
      </c>
      <c r="M42" s="2">
        <f t="shared" si="21"/>
        <v>2</v>
      </c>
      <c r="N42" s="2">
        <f t="shared" si="21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2">D30/COUNTA($B$8:$B$27)</f>
        <v>34.75</v>
      </c>
      <c r="E44" s="11">
        <f t="shared" si="22"/>
        <v>26.833333333333332</v>
      </c>
      <c r="F44" s="11">
        <f t="shared" si="22"/>
        <v>13.25</v>
      </c>
      <c r="G44" s="11">
        <f t="shared" si="22"/>
        <v>22.083333333333332</v>
      </c>
      <c r="H44" s="11">
        <f t="shared" si="22"/>
        <v>70.5</v>
      </c>
      <c r="I44" s="11">
        <f t="shared" si="22"/>
        <v>40.25</v>
      </c>
      <c r="J44" s="11">
        <f t="shared" si="22"/>
        <v>23.916666666666668</v>
      </c>
      <c r="K44" s="11">
        <f t="shared" si="22"/>
        <v>14.833333333333334</v>
      </c>
      <c r="L44" s="11">
        <f t="shared" si="22"/>
        <v>4.583333333333333</v>
      </c>
      <c r="M44" s="11">
        <f t="shared" si="22"/>
        <v>83.583333333333329</v>
      </c>
      <c r="N44" s="11">
        <f t="shared" si="22"/>
        <v>251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3">E32</f>
        <v>0</v>
      </c>
      <c r="F50">
        <f t="shared" si="23"/>
        <v>0</v>
      </c>
      <c r="G50">
        <f t="shared" si="23"/>
        <v>0</v>
      </c>
      <c r="H50">
        <f t="shared" si="23"/>
        <v>0</v>
      </c>
      <c r="I50">
        <f t="shared" si="23"/>
        <v>0</v>
      </c>
      <c r="J50">
        <f t="shared" si="23"/>
        <v>0</v>
      </c>
      <c r="K50">
        <f t="shared" si="23"/>
        <v>0</v>
      </c>
      <c r="L50">
        <f t="shared" si="23"/>
        <v>0</v>
      </c>
      <c r="M50">
        <f t="shared" si="23"/>
        <v>0</v>
      </c>
      <c r="N50" s="10">
        <f t="shared" si="23"/>
        <v>0</v>
      </c>
    </row>
    <row r="51" spans="1:14" x14ac:dyDescent="0.25">
      <c r="D51">
        <f>D36</f>
        <v>26</v>
      </c>
      <c r="E51">
        <f t="shared" ref="E51:N51" si="24">E36</f>
        <v>14</v>
      </c>
      <c r="F51">
        <f t="shared" si="24"/>
        <v>5.5</v>
      </c>
      <c r="G51">
        <f t="shared" si="24"/>
        <v>7</v>
      </c>
      <c r="H51">
        <f t="shared" si="24"/>
        <v>62.5</v>
      </c>
      <c r="I51">
        <f t="shared" si="24"/>
        <v>80.5</v>
      </c>
      <c r="J51">
        <f t="shared" si="24"/>
        <v>34.5</v>
      </c>
      <c r="K51">
        <f t="shared" si="24"/>
        <v>25.5</v>
      </c>
      <c r="L51">
        <f t="shared" si="24"/>
        <v>4.5</v>
      </c>
      <c r="M51">
        <f t="shared" si="24"/>
        <v>145</v>
      </c>
      <c r="N51" s="10">
        <f t="shared" si="24"/>
        <v>260</v>
      </c>
    </row>
    <row r="52" spans="1:14" x14ac:dyDescent="0.25">
      <c r="D52">
        <f>D40</f>
        <v>40.555555555555557</v>
      </c>
      <c r="E52">
        <f t="shared" ref="E52:N52" si="25">E40</f>
        <v>32.666666666666664</v>
      </c>
      <c r="F52">
        <f t="shared" si="25"/>
        <v>16.444444444444443</v>
      </c>
      <c r="G52">
        <f t="shared" si="25"/>
        <v>27.888888888888889</v>
      </c>
      <c r="H52">
        <f t="shared" si="25"/>
        <v>79.555555555555557</v>
      </c>
      <c r="I52">
        <f t="shared" si="25"/>
        <v>35.777777777777779</v>
      </c>
      <c r="J52">
        <f t="shared" si="25"/>
        <v>24.222222222222221</v>
      </c>
      <c r="K52">
        <f t="shared" si="25"/>
        <v>14.111111111111111</v>
      </c>
      <c r="L52">
        <f t="shared" si="25"/>
        <v>5.1111111111111107</v>
      </c>
      <c r="M52">
        <f t="shared" si="25"/>
        <v>79.222222222222229</v>
      </c>
      <c r="N52" s="10">
        <f t="shared" si="25"/>
        <v>276.33333333333331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6 M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OCTOBER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2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17</v>
      </c>
      <c r="E9">
        <v>6</v>
      </c>
      <c r="F9">
        <v>1</v>
      </c>
      <c r="G9">
        <v>6</v>
      </c>
      <c r="H9">
        <v>0</v>
      </c>
      <c r="I9">
        <v>1</v>
      </c>
      <c r="J9">
        <v>0</v>
      </c>
      <c r="K9">
        <v>0</v>
      </c>
      <c r="L9">
        <v>0</v>
      </c>
      <c r="M9" s="23">
        <f>SUM(I9:L9)</f>
        <v>1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17</v>
      </c>
      <c r="E10" s="9">
        <f t="shared" ref="E10:L10" si="0">SUM(E8:E9)</f>
        <v>6</v>
      </c>
      <c r="F10" s="9">
        <f t="shared" si="0"/>
        <v>1</v>
      </c>
      <c r="G10" s="9">
        <f t="shared" si="0"/>
        <v>6</v>
      </c>
      <c r="H10" s="9">
        <f t="shared" si="0"/>
        <v>2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1</v>
      </c>
      <c r="N10" s="9">
        <f>SUM(N8:N9)</f>
        <v>33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85</v>
      </c>
      <c r="E15">
        <v>61</v>
      </c>
      <c r="F15">
        <v>37</v>
      </c>
      <c r="G15">
        <v>36</v>
      </c>
      <c r="H15">
        <v>184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403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191</v>
      </c>
      <c r="J16">
        <v>97</v>
      </c>
      <c r="K16">
        <v>61</v>
      </c>
      <c r="L16">
        <v>14</v>
      </c>
      <c r="M16" s="2">
        <f>SUM(I16:L16)</f>
        <v>363</v>
      </c>
      <c r="N16" s="2">
        <f t="shared" si="3"/>
        <v>363</v>
      </c>
    </row>
    <row r="17" spans="1:14" x14ac:dyDescent="0.25">
      <c r="A17" s="5" t="s">
        <v>20</v>
      </c>
      <c r="B17" s="6"/>
      <c r="D17" s="9">
        <f>SUM(D15:D16)</f>
        <v>85</v>
      </c>
      <c r="E17" s="9">
        <f t="shared" ref="E17:N17" si="4">SUM(E15:E16)</f>
        <v>61</v>
      </c>
      <c r="F17" s="9">
        <f t="shared" si="4"/>
        <v>37</v>
      </c>
      <c r="G17" s="9">
        <f t="shared" si="4"/>
        <v>36</v>
      </c>
      <c r="H17" s="9">
        <f t="shared" si="4"/>
        <v>184</v>
      </c>
      <c r="I17" s="9">
        <f t="shared" si="4"/>
        <v>191</v>
      </c>
      <c r="J17" s="9">
        <f t="shared" si="4"/>
        <v>97</v>
      </c>
      <c r="K17" s="9">
        <f t="shared" si="4"/>
        <v>61</v>
      </c>
      <c r="L17" s="9">
        <f t="shared" si="4"/>
        <v>14</v>
      </c>
      <c r="M17" s="9">
        <f t="shared" si="4"/>
        <v>363</v>
      </c>
      <c r="N17" s="9">
        <f t="shared" si="4"/>
        <v>766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51</v>
      </c>
      <c r="E19">
        <v>47</v>
      </c>
      <c r="F19">
        <v>9</v>
      </c>
      <c r="G19">
        <v>25</v>
      </c>
      <c r="H19">
        <v>152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284</v>
      </c>
    </row>
    <row r="20" spans="1:14" x14ac:dyDescent="0.25">
      <c r="A20" s="7" t="s">
        <v>36</v>
      </c>
      <c r="B20" s="14">
        <v>11</v>
      </c>
      <c r="D20">
        <v>38</v>
      </c>
      <c r="E20">
        <v>48</v>
      </c>
      <c r="F20">
        <v>12</v>
      </c>
      <c r="G20">
        <v>33</v>
      </c>
      <c r="H20">
        <v>141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272</v>
      </c>
    </row>
    <row r="21" spans="1:14" x14ac:dyDescent="0.25">
      <c r="A21" s="7" t="s">
        <v>42</v>
      </c>
      <c r="B21" s="14">
        <v>2</v>
      </c>
      <c r="D21">
        <v>60</v>
      </c>
      <c r="E21">
        <v>53</v>
      </c>
      <c r="F21">
        <v>15</v>
      </c>
      <c r="G21">
        <v>40</v>
      </c>
      <c r="H21">
        <v>124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292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228</v>
      </c>
      <c r="J22">
        <v>76</v>
      </c>
      <c r="K22">
        <v>99</v>
      </c>
      <c r="L22">
        <v>30</v>
      </c>
      <c r="M22" s="2">
        <f>SUM(I22:L22)</f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1</v>
      </c>
      <c r="I23">
        <v>237</v>
      </c>
      <c r="J23">
        <v>96</v>
      </c>
      <c r="K23">
        <v>97</v>
      </c>
      <c r="L23">
        <v>28</v>
      </c>
      <c r="M23" s="2">
        <f>SUM(I23:L23)</f>
        <v>458</v>
      </c>
      <c r="N23" s="2">
        <f>SUM(D23:L23)</f>
        <v>459</v>
      </c>
    </row>
    <row r="24" spans="1:14" x14ac:dyDescent="0.25">
      <c r="A24" s="4" t="s">
        <v>37</v>
      </c>
      <c r="B24" s="14">
        <v>5</v>
      </c>
      <c r="D24">
        <v>49</v>
      </c>
      <c r="E24">
        <v>51</v>
      </c>
      <c r="F24">
        <v>19</v>
      </c>
      <c r="G24">
        <v>40</v>
      </c>
      <c r="H24">
        <v>226</v>
      </c>
      <c r="I24">
        <v>0</v>
      </c>
      <c r="J24">
        <v>0</v>
      </c>
      <c r="K24">
        <v>0</v>
      </c>
      <c r="L24">
        <v>1</v>
      </c>
      <c r="M24" s="2">
        <f>SUM(I24:L24)</f>
        <v>1</v>
      </c>
      <c r="N24" s="2">
        <f t="shared" si="6"/>
        <v>386</v>
      </c>
    </row>
    <row r="25" spans="1:14" x14ac:dyDescent="0.25">
      <c r="A25" s="4" t="s">
        <v>30</v>
      </c>
      <c r="B25" s="14">
        <v>6</v>
      </c>
      <c r="D25">
        <v>69</v>
      </c>
      <c r="E25">
        <v>46</v>
      </c>
      <c r="F25">
        <v>19</v>
      </c>
      <c r="G25">
        <v>28</v>
      </c>
      <c r="H25">
        <v>144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306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267</v>
      </c>
      <c r="E28" s="9">
        <f t="shared" si="7"/>
        <v>245</v>
      </c>
      <c r="F28" s="9">
        <f t="shared" si="7"/>
        <v>74</v>
      </c>
      <c r="G28" s="9">
        <f t="shared" si="7"/>
        <v>166</v>
      </c>
      <c r="H28" s="9">
        <f t="shared" si="7"/>
        <v>788</v>
      </c>
      <c r="I28" s="9">
        <f t="shared" si="7"/>
        <v>465</v>
      </c>
      <c r="J28" s="9">
        <f t="shared" si="7"/>
        <v>172</v>
      </c>
      <c r="K28" s="9">
        <f t="shared" si="7"/>
        <v>196</v>
      </c>
      <c r="L28" s="9">
        <f t="shared" si="7"/>
        <v>59</v>
      </c>
      <c r="M28" s="9">
        <f t="shared" si="7"/>
        <v>892</v>
      </c>
      <c r="N28" s="9">
        <f t="shared" si="7"/>
        <v>2432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352</v>
      </c>
      <c r="E30" s="9">
        <f>SUM(E13+E17+E28)</f>
        <v>306</v>
      </c>
      <c r="F30" s="9">
        <f>SUM(F13+F17+F28)</f>
        <v>111</v>
      </c>
      <c r="G30" s="9">
        <f>SUM(G13+G17+G28)</f>
        <v>202</v>
      </c>
      <c r="H30" s="9">
        <f t="shared" ref="H30:M30" si="8">SUM(H10+H13+H17+H28)</f>
        <v>974</v>
      </c>
      <c r="I30" s="9">
        <f t="shared" si="8"/>
        <v>657</v>
      </c>
      <c r="J30" s="9">
        <f t="shared" si="8"/>
        <v>269</v>
      </c>
      <c r="K30" s="9">
        <f t="shared" si="8"/>
        <v>257</v>
      </c>
      <c r="L30" s="9">
        <f t="shared" si="8"/>
        <v>73</v>
      </c>
      <c r="M30" s="9">
        <f t="shared" si="8"/>
        <v>1256</v>
      </c>
      <c r="N30" s="9">
        <f>SUM(D30:L30)</f>
        <v>3201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42.5</v>
      </c>
      <c r="E36" s="2">
        <f t="shared" si="12"/>
        <v>30.5</v>
      </c>
      <c r="F36" s="2">
        <f t="shared" si="12"/>
        <v>18.5</v>
      </c>
      <c r="G36" s="2">
        <f t="shared" si="12"/>
        <v>18</v>
      </c>
      <c r="H36" s="2">
        <f t="shared" si="12"/>
        <v>92</v>
      </c>
      <c r="I36" s="2">
        <f t="shared" si="12"/>
        <v>95.5</v>
      </c>
      <c r="J36" s="2">
        <f t="shared" si="12"/>
        <v>48.5</v>
      </c>
      <c r="K36" s="2">
        <f t="shared" si="12"/>
        <v>30.5</v>
      </c>
      <c r="L36" s="2">
        <f t="shared" si="12"/>
        <v>7</v>
      </c>
      <c r="M36" s="2">
        <f t="shared" si="12"/>
        <v>181.5</v>
      </c>
      <c r="N36" s="2">
        <f t="shared" si="12"/>
        <v>383</v>
      </c>
    </row>
    <row r="37" spans="1:14" x14ac:dyDescent="0.25">
      <c r="A37" s="8" t="s">
        <v>24</v>
      </c>
      <c r="B37" s="8"/>
      <c r="D37" s="13">
        <f t="shared" ref="D37:N37" si="13">IF(D30&gt;0,D17/D30,0)</f>
        <v>0.24147727272727273</v>
      </c>
      <c r="E37" s="13">
        <f t="shared" si="13"/>
        <v>0.19934640522875818</v>
      </c>
      <c r="F37" s="13">
        <f t="shared" si="13"/>
        <v>0.33333333333333331</v>
      </c>
      <c r="G37" s="13">
        <f t="shared" si="13"/>
        <v>0.17821782178217821</v>
      </c>
      <c r="H37" s="13">
        <f t="shared" si="13"/>
        <v>0.18891170431211499</v>
      </c>
      <c r="I37" s="13">
        <f t="shared" si="13"/>
        <v>0.29071537290715371</v>
      </c>
      <c r="J37" s="13">
        <f t="shared" si="13"/>
        <v>0.36059479553903345</v>
      </c>
      <c r="K37" s="13">
        <f t="shared" si="13"/>
        <v>0.23735408560311283</v>
      </c>
      <c r="L37" s="13">
        <f t="shared" si="13"/>
        <v>0.19178082191780821</v>
      </c>
      <c r="M37" s="13">
        <f t="shared" si="13"/>
        <v>0.2890127388535032</v>
      </c>
      <c r="N37" s="13">
        <f t="shared" si="13"/>
        <v>0.23930021868166199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2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29.666666666666668</v>
      </c>
      <c r="E40" s="2">
        <f t="shared" si="15"/>
        <v>27.222222222222221</v>
      </c>
      <c r="F40" s="2">
        <f t="shared" si="15"/>
        <v>8.2222222222222214</v>
      </c>
      <c r="G40" s="2">
        <f t="shared" si="15"/>
        <v>18.444444444444443</v>
      </c>
      <c r="H40" s="2">
        <f t="shared" si="15"/>
        <v>87.555555555555557</v>
      </c>
      <c r="I40" s="2">
        <f t="shared" si="15"/>
        <v>51.666666666666664</v>
      </c>
      <c r="J40" s="2">
        <f t="shared" si="15"/>
        <v>19.111111111111111</v>
      </c>
      <c r="K40" s="2">
        <f t="shared" si="15"/>
        <v>21.777777777777779</v>
      </c>
      <c r="L40" s="2">
        <f t="shared" si="15"/>
        <v>6.5555555555555554</v>
      </c>
      <c r="M40" s="2">
        <f t="shared" si="15"/>
        <v>99.111111111111114</v>
      </c>
      <c r="N40" s="2">
        <f t="shared" si="15"/>
        <v>270.22222222222223</v>
      </c>
    </row>
    <row r="41" spans="1:14" x14ac:dyDescent="0.25">
      <c r="A41" s="8" t="s">
        <v>24</v>
      </c>
      <c r="B41" s="8"/>
      <c r="D41" s="13">
        <f>IF(D30&gt;0,D28/D30,0)</f>
        <v>0.75852272727272729</v>
      </c>
      <c r="E41" s="13">
        <f t="shared" ref="E41:N41" si="16">IF(E30&gt;0,E28/E30,0)</f>
        <v>0.80065359477124187</v>
      </c>
      <c r="F41" s="13">
        <f t="shared" si="16"/>
        <v>0.66666666666666663</v>
      </c>
      <c r="G41" s="13">
        <f t="shared" si="16"/>
        <v>0.82178217821782173</v>
      </c>
      <c r="H41" s="13">
        <f t="shared" si="16"/>
        <v>0.80903490759753593</v>
      </c>
      <c r="I41" s="13">
        <f t="shared" si="16"/>
        <v>0.70776255707762559</v>
      </c>
      <c r="J41" s="13">
        <f t="shared" si="16"/>
        <v>0.63940520446096649</v>
      </c>
      <c r="K41" s="13">
        <f t="shared" si="16"/>
        <v>0.76264591439688711</v>
      </c>
      <c r="L41" s="13">
        <f t="shared" si="16"/>
        <v>0.80821917808219179</v>
      </c>
      <c r="M41" s="13">
        <f t="shared" si="16"/>
        <v>0.71019108280254772</v>
      </c>
      <c r="N41" s="13">
        <f t="shared" si="16"/>
        <v>0.75976257419556392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2</v>
      </c>
      <c r="F42" s="2">
        <f t="shared" si="17"/>
        <v>2</v>
      </c>
      <c r="G42" s="2">
        <f t="shared" si="17"/>
        <v>1</v>
      </c>
      <c r="H42" s="2">
        <f t="shared" si="17"/>
        <v>2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29.333333333333332</v>
      </c>
      <c r="E44" s="11">
        <f t="shared" si="18"/>
        <v>25.5</v>
      </c>
      <c r="F44" s="11">
        <f t="shared" si="18"/>
        <v>9.25</v>
      </c>
      <c r="G44" s="11">
        <f t="shared" si="18"/>
        <v>16.833333333333332</v>
      </c>
      <c r="H44" s="11">
        <f t="shared" si="18"/>
        <v>81.166666666666671</v>
      </c>
      <c r="I44" s="11">
        <f t="shared" si="18"/>
        <v>54.75</v>
      </c>
      <c r="J44" s="11">
        <f t="shared" si="18"/>
        <v>22.416666666666668</v>
      </c>
      <c r="K44" s="11">
        <f t="shared" si="18"/>
        <v>21.416666666666668</v>
      </c>
      <c r="L44" s="11">
        <f t="shared" si="18"/>
        <v>6.083333333333333</v>
      </c>
      <c r="M44" s="11">
        <f t="shared" si="18"/>
        <v>104.66666666666667</v>
      </c>
      <c r="N44" s="11">
        <f t="shared" si="18"/>
        <v>266.75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42.5</v>
      </c>
      <c r="E51">
        <f t="shared" ref="E51:N51" si="20">E36</f>
        <v>30.5</v>
      </c>
      <c r="F51">
        <f t="shared" si="20"/>
        <v>18.5</v>
      </c>
      <c r="G51">
        <f t="shared" si="20"/>
        <v>18</v>
      </c>
      <c r="H51">
        <f t="shared" si="20"/>
        <v>92</v>
      </c>
      <c r="I51">
        <f t="shared" si="20"/>
        <v>95.5</v>
      </c>
      <c r="J51">
        <f t="shared" si="20"/>
        <v>48.5</v>
      </c>
      <c r="K51">
        <f t="shared" si="20"/>
        <v>30.5</v>
      </c>
      <c r="L51">
        <f t="shared" si="20"/>
        <v>7</v>
      </c>
      <c r="M51">
        <f t="shared" si="20"/>
        <v>181.5</v>
      </c>
      <c r="N51" s="10">
        <f t="shared" si="20"/>
        <v>383</v>
      </c>
    </row>
    <row r="52" spans="1:14" x14ac:dyDescent="0.25">
      <c r="D52">
        <f>D40</f>
        <v>29.666666666666668</v>
      </c>
      <c r="E52">
        <f t="shared" ref="E52:N52" si="21">E40</f>
        <v>27.222222222222221</v>
      </c>
      <c r="F52">
        <f t="shared" si="21"/>
        <v>8.2222222222222214</v>
      </c>
      <c r="G52">
        <f t="shared" si="21"/>
        <v>18.444444444444443</v>
      </c>
      <c r="H52">
        <f t="shared" si="21"/>
        <v>87.555555555555557</v>
      </c>
      <c r="I52">
        <f t="shared" si="21"/>
        <v>51.666666666666664</v>
      </c>
      <c r="J52">
        <f t="shared" si="21"/>
        <v>19.111111111111111</v>
      </c>
      <c r="K52">
        <f t="shared" si="21"/>
        <v>21.777777777777779</v>
      </c>
      <c r="L52">
        <f t="shared" si="21"/>
        <v>6.5555555555555554</v>
      </c>
      <c r="M52">
        <f t="shared" si="21"/>
        <v>99.111111111111114</v>
      </c>
      <c r="N52" s="10">
        <f t="shared" si="21"/>
        <v>270.22222222222223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2024")</f>
        <v>NOVEMBER 2024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22" customFormat="1" ht="75" x14ac:dyDescent="0.25">
      <c r="A5" s="32" t="s">
        <v>0</v>
      </c>
      <c r="B5" s="32" t="s">
        <v>1</v>
      </c>
      <c r="C5" s="32"/>
      <c r="D5" s="32" t="s">
        <v>2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48" t="s">
        <v>38</v>
      </c>
      <c r="L5" s="32" t="s">
        <v>11</v>
      </c>
      <c r="M5" s="32" t="s">
        <v>12</v>
      </c>
      <c r="N5" s="32" t="s">
        <v>13</v>
      </c>
    </row>
    <row r="6" spans="1:14" s="22" customFormat="1" ht="8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2" customFormat="1" ht="6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2" customFormat="1" ht="16.5" customHeight="1" x14ac:dyDescent="0.25">
      <c r="A8" s="33" t="s">
        <v>39</v>
      </c>
      <c r="B8" s="34">
        <v>99</v>
      </c>
      <c r="C8" s="32"/>
      <c r="D8" s="35">
        <v>0</v>
      </c>
      <c r="E8" s="35">
        <v>0</v>
      </c>
      <c r="F8" s="35">
        <v>0</v>
      </c>
      <c r="G8" s="35">
        <v>0</v>
      </c>
      <c r="H8" s="35">
        <v>1</v>
      </c>
      <c r="I8" s="35">
        <v>0</v>
      </c>
      <c r="J8" s="35">
        <v>0</v>
      </c>
      <c r="K8" s="35">
        <v>0</v>
      </c>
      <c r="L8" s="35">
        <v>0</v>
      </c>
      <c r="M8" s="36">
        <f>SUM(I8:L8)</f>
        <v>0</v>
      </c>
      <c r="N8" s="37">
        <f>SUM(D8:L8)</f>
        <v>1</v>
      </c>
    </row>
    <row r="9" spans="1:14" x14ac:dyDescent="0.25">
      <c r="A9" s="4" t="s">
        <v>15</v>
      </c>
      <c r="B9" s="38"/>
      <c r="C9" s="39"/>
      <c r="D9" s="45">
        <v>13</v>
      </c>
      <c r="E9" s="45">
        <v>3</v>
      </c>
      <c r="F9" s="45">
        <v>0</v>
      </c>
      <c r="G9" s="45">
        <v>4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6">
        <f>SUM(I9:L9)</f>
        <v>0</v>
      </c>
      <c r="N9" s="47">
        <f>SUM(D9:L9)</f>
        <v>20</v>
      </c>
    </row>
    <row r="10" spans="1:14" x14ac:dyDescent="0.25">
      <c r="A10" s="5" t="s">
        <v>16</v>
      </c>
      <c r="B10" s="5"/>
      <c r="C10" s="39"/>
      <c r="D10" s="9">
        <f>SUM(D8:D9)</f>
        <v>13</v>
      </c>
      <c r="E10" s="9">
        <f t="shared" ref="E10:L10" si="0">SUM(E8:E9)</f>
        <v>3</v>
      </c>
      <c r="F10" s="9">
        <f t="shared" si="0"/>
        <v>0</v>
      </c>
      <c r="G10" s="9">
        <f t="shared" si="0"/>
        <v>4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21</v>
      </c>
    </row>
    <row r="11" spans="1:14" x14ac:dyDescent="0.25">
      <c r="A11" s="5"/>
      <c r="B11" s="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4" t="s">
        <v>41</v>
      </c>
      <c r="B12" s="14"/>
      <c r="C12" s="39"/>
      <c r="D12" s="45"/>
      <c r="E12" s="45"/>
      <c r="F12" s="45"/>
      <c r="G12" s="45"/>
      <c r="H12" s="45"/>
      <c r="I12" s="45"/>
      <c r="J12" s="45"/>
      <c r="K12" s="45"/>
      <c r="L12" s="45"/>
      <c r="M12" s="47">
        <f t="shared" ref="M12" si="1">SUM(I12:L12)</f>
        <v>0</v>
      </c>
      <c r="N12" s="47">
        <f t="shared" ref="N12" si="2">SUM(D12:L12)</f>
        <v>0</v>
      </c>
    </row>
    <row r="13" spans="1:14" x14ac:dyDescent="0.25">
      <c r="A13" s="5" t="s">
        <v>18</v>
      </c>
      <c r="B13" s="6"/>
      <c r="C13" s="39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8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x14ac:dyDescent="0.25">
      <c r="A15" s="38" t="s">
        <v>35</v>
      </c>
      <c r="B15" s="40">
        <v>1</v>
      </c>
      <c r="C15" s="39"/>
      <c r="D15" s="39">
        <v>110</v>
      </c>
      <c r="E15" s="39">
        <v>49</v>
      </c>
      <c r="F15" s="39">
        <v>43</v>
      </c>
      <c r="G15" s="39">
        <v>42</v>
      </c>
      <c r="H15" s="39">
        <v>147</v>
      </c>
      <c r="I15" s="39">
        <v>0</v>
      </c>
      <c r="J15" s="39">
        <v>0</v>
      </c>
      <c r="K15" s="39">
        <v>0</v>
      </c>
      <c r="L15" s="39">
        <v>0</v>
      </c>
      <c r="M15" s="37">
        <f t="shared" ref="M15" si="4">SUM(I15:L15)</f>
        <v>0</v>
      </c>
      <c r="N15" s="37">
        <f t="shared" ref="N15:N16" si="5">SUM(D15:L15)</f>
        <v>391</v>
      </c>
    </row>
    <row r="16" spans="1:14" x14ac:dyDescent="0.25">
      <c r="A16" s="4" t="s">
        <v>19</v>
      </c>
      <c r="B16" s="14">
        <v>7</v>
      </c>
      <c r="C16" s="39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170</v>
      </c>
      <c r="J16" s="45">
        <v>105</v>
      </c>
      <c r="K16" s="45">
        <v>77</v>
      </c>
      <c r="L16" s="45">
        <v>14</v>
      </c>
      <c r="M16" s="47">
        <f>SUM(I16:L16)</f>
        <v>366</v>
      </c>
      <c r="N16" s="47">
        <f t="shared" si="5"/>
        <v>366</v>
      </c>
    </row>
    <row r="17" spans="1:14" x14ac:dyDescent="0.25">
      <c r="A17" s="5" t="s">
        <v>20</v>
      </c>
      <c r="B17" s="6"/>
      <c r="C17" s="39"/>
      <c r="D17" s="9">
        <f>SUM(D15:D16)</f>
        <v>110</v>
      </c>
      <c r="E17" s="9">
        <f t="shared" ref="E17:N17" si="6">SUM(E15:E16)</f>
        <v>49</v>
      </c>
      <c r="F17" s="9">
        <f t="shared" si="6"/>
        <v>43</v>
      </c>
      <c r="G17" s="9">
        <f t="shared" si="6"/>
        <v>42</v>
      </c>
      <c r="H17" s="9">
        <f t="shared" si="6"/>
        <v>147</v>
      </c>
      <c r="I17" s="9">
        <f t="shared" si="6"/>
        <v>170</v>
      </c>
      <c r="J17" s="9">
        <f t="shared" si="6"/>
        <v>105</v>
      </c>
      <c r="K17" s="9">
        <f t="shared" si="6"/>
        <v>77</v>
      </c>
      <c r="L17" s="9">
        <f t="shared" si="6"/>
        <v>14</v>
      </c>
      <c r="M17" s="9">
        <f t="shared" si="6"/>
        <v>366</v>
      </c>
      <c r="N17" s="9">
        <f t="shared" si="6"/>
        <v>757</v>
      </c>
    </row>
    <row r="18" spans="1:14" x14ac:dyDescent="0.25">
      <c r="A18" s="5"/>
      <c r="B18" s="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7" t="s">
        <v>40</v>
      </c>
      <c r="B19" s="14">
        <v>10</v>
      </c>
      <c r="C19" s="39"/>
      <c r="D19" s="39">
        <v>53</v>
      </c>
      <c r="E19" s="39">
        <v>47</v>
      </c>
      <c r="F19" s="39">
        <v>18</v>
      </c>
      <c r="G19" s="39">
        <v>41</v>
      </c>
      <c r="H19" s="39">
        <v>205</v>
      </c>
      <c r="I19" s="39">
        <v>0</v>
      </c>
      <c r="J19" s="39">
        <v>0</v>
      </c>
      <c r="K19" s="39">
        <v>0</v>
      </c>
      <c r="L19" s="39">
        <v>0</v>
      </c>
      <c r="M19" s="37">
        <f t="shared" ref="M19:M27" si="7">SUM(I19:L19)</f>
        <v>0</v>
      </c>
      <c r="N19" s="37">
        <f t="shared" ref="N19:N27" si="8">SUM(D19:L19)</f>
        <v>364</v>
      </c>
    </row>
    <row r="20" spans="1:14" x14ac:dyDescent="0.25">
      <c r="A20" s="7" t="s">
        <v>36</v>
      </c>
      <c r="B20" s="14">
        <v>11</v>
      </c>
      <c r="C20" s="39"/>
      <c r="D20" s="39">
        <v>62</v>
      </c>
      <c r="E20" s="39">
        <v>30</v>
      </c>
      <c r="F20" s="39">
        <v>16</v>
      </c>
      <c r="G20" s="39">
        <v>30</v>
      </c>
      <c r="H20" s="39">
        <v>184</v>
      </c>
      <c r="I20" s="39">
        <v>0</v>
      </c>
      <c r="J20" s="39">
        <v>0</v>
      </c>
      <c r="K20" s="39">
        <v>0</v>
      </c>
      <c r="L20" s="39">
        <v>0</v>
      </c>
      <c r="M20" s="37">
        <f t="shared" si="7"/>
        <v>0</v>
      </c>
      <c r="N20" s="37">
        <f t="shared" si="8"/>
        <v>322</v>
      </c>
    </row>
    <row r="21" spans="1:14" x14ac:dyDescent="0.25">
      <c r="A21" s="7" t="s">
        <v>42</v>
      </c>
      <c r="B21" s="14">
        <v>2</v>
      </c>
      <c r="C21" s="39"/>
      <c r="D21" s="39">
        <v>63</v>
      </c>
      <c r="E21" s="39">
        <v>57</v>
      </c>
      <c r="F21" s="39">
        <v>7</v>
      </c>
      <c r="G21" s="39">
        <v>47</v>
      </c>
      <c r="H21" s="39">
        <v>120</v>
      </c>
      <c r="I21" s="39">
        <v>0</v>
      </c>
      <c r="J21" s="39">
        <v>0</v>
      </c>
      <c r="K21" s="39">
        <v>0</v>
      </c>
      <c r="L21" s="39">
        <v>0</v>
      </c>
      <c r="M21" s="37">
        <f>SUM(I21:L21)</f>
        <v>0</v>
      </c>
      <c r="N21" s="37">
        <f>SUM(D21:L21)</f>
        <v>294</v>
      </c>
    </row>
    <row r="22" spans="1:14" x14ac:dyDescent="0.25">
      <c r="A22" s="4" t="s">
        <v>32</v>
      </c>
      <c r="B22" s="14">
        <v>3</v>
      </c>
      <c r="C22" s="39"/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255</v>
      </c>
      <c r="J22" s="39">
        <v>95</v>
      </c>
      <c r="K22" s="39">
        <v>77</v>
      </c>
      <c r="L22" s="39">
        <v>25</v>
      </c>
      <c r="M22" s="37">
        <f>SUM(I22:L22)</f>
        <v>452</v>
      </c>
      <c r="N22" s="37">
        <f>SUM(D22:L22)</f>
        <v>452</v>
      </c>
    </row>
    <row r="23" spans="1:14" x14ac:dyDescent="0.25">
      <c r="A23" s="17" t="s">
        <v>34</v>
      </c>
      <c r="B23" s="27">
        <v>4</v>
      </c>
      <c r="C23" s="39"/>
      <c r="D23" s="39">
        <v>0</v>
      </c>
      <c r="E23" s="39">
        <v>0</v>
      </c>
      <c r="F23" s="39">
        <v>0</v>
      </c>
      <c r="G23" s="39">
        <v>0</v>
      </c>
      <c r="H23" s="39">
        <v>1</v>
      </c>
      <c r="I23" s="39">
        <v>255</v>
      </c>
      <c r="J23" s="39">
        <v>77</v>
      </c>
      <c r="K23" s="39">
        <v>69</v>
      </c>
      <c r="L23" s="39">
        <v>29</v>
      </c>
      <c r="M23" s="37">
        <f>SUM(I23:L23)</f>
        <v>430</v>
      </c>
      <c r="N23" s="37">
        <f>SUM(D23:L23)</f>
        <v>431</v>
      </c>
    </row>
    <row r="24" spans="1:14" x14ac:dyDescent="0.25">
      <c r="A24" s="4" t="s">
        <v>37</v>
      </c>
      <c r="B24" s="14">
        <v>5</v>
      </c>
      <c r="C24" s="39"/>
      <c r="D24" s="39">
        <v>48</v>
      </c>
      <c r="E24" s="39">
        <v>54</v>
      </c>
      <c r="F24" s="39">
        <v>22</v>
      </c>
      <c r="G24" s="39">
        <v>40</v>
      </c>
      <c r="H24" s="39">
        <v>288</v>
      </c>
      <c r="I24" s="39">
        <v>0</v>
      </c>
      <c r="J24" s="39">
        <v>0</v>
      </c>
      <c r="K24" s="39">
        <v>0</v>
      </c>
      <c r="L24" s="39">
        <v>0</v>
      </c>
      <c r="M24" s="37">
        <f t="shared" si="7"/>
        <v>0</v>
      </c>
      <c r="N24" s="37">
        <f t="shared" si="8"/>
        <v>452</v>
      </c>
    </row>
    <row r="25" spans="1:14" x14ac:dyDescent="0.25">
      <c r="A25" s="4" t="s">
        <v>30</v>
      </c>
      <c r="B25" s="14">
        <v>6</v>
      </c>
      <c r="C25" s="39"/>
      <c r="D25" s="39">
        <v>56</v>
      </c>
      <c r="E25" s="39">
        <v>44</v>
      </c>
      <c r="F25" s="39">
        <v>22</v>
      </c>
      <c r="G25" s="39">
        <v>45</v>
      </c>
      <c r="H25" s="39">
        <v>243</v>
      </c>
      <c r="I25" s="39">
        <v>0</v>
      </c>
      <c r="J25" s="39">
        <v>0</v>
      </c>
      <c r="K25" s="39">
        <v>0</v>
      </c>
      <c r="L25" s="39">
        <v>0</v>
      </c>
      <c r="M25" s="37">
        <f t="shared" si="7"/>
        <v>0</v>
      </c>
      <c r="N25" s="37">
        <f t="shared" si="8"/>
        <v>410</v>
      </c>
    </row>
    <row r="26" spans="1:14" x14ac:dyDescent="0.25">
      <c r="A26" s="17" t="s">
        <v>17</v>
      </c>
      <c r="B26" s="14">
        <v>8</v>
      </c>
      <c r="C26" s="39"/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7">
        <f t="shared" si="7"/>
        <v>0</v>
      </c>
      <c r="N26" s="37">
        <f t="shared" si="8"/>
        <v>0</v>
      </c>
    </row>
    <row r="27" spans="1:14" x14ac:dyDescent="0.25">
      <c r="A27" s="17" t="s">
        <v>33</v>
      </c>
      <c r="B27" s="14">
        <v>9</v>
      </c>
      <c r="C27" s="39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7">
        <f t="shared" si="7"/>
        <v>0</v>
      </c>
      <c r="N27" s="47">
        <f t="shared" si="8"/>
        <v>0</v>
      </c>
    </row>
    <row r="28" spans="1:14" x14ac:dyDescent="0.25">
      <c r="A28" s="5" t="s">
        <v>21</v>
      </c>
      <c r="B28" s="5"/>
      <c r="C28" s="39"/>
      <c r="D28" s="9">
        <f t="shared" ref="D28:N28" si="9">SUM(D19:D27)</f>
        <v>282</v>
      </c>
      <c r="E28" s="9">
        <f t="shared" si="9"/>
        <v>232</v>
      </c>
      <c r="F28" s="9">
        <f t="shared" si="9"/>
        <v>85</v>
      </c>
      <c r="G28" s="9">
        <f t="shared" si="9"/>
        <v>203</v>
      </c>
      <c r="H28" s="9">
        <f t="shared" si="9"/>
        <v>1041</v>
      </c>
      <c r="I28" s="9">
        <f t="shared" si="9"/>
        <v>510</v>
      </c>
      <c r="J28" s="9">
        <f t="shared" si="9"/>
        <v>172</v>
      </c>
      <c r="K28" s="9">
        <f t="shared" si="9"/>
        <v>146</v>
      </c>
      <c r="L28" s="9">
        <f t="shared" si="9"/>
        <v>54</v>
      </c>
      <c r="M28" s="9">
        <f t="shared" si="9"/>
        <v>882</v>
      </c>
      <c r="N28" s="9">
        <f t="shared" si="9"/>
        <v>2725</v>
      </c>
    </row>
    <row r="29" spans="1:14" x14ac:dyDescent="0.25">
      <c r="A29" s="38"/>
      <c r="B29" s="38"/>
      <c r="C29" s="3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x14ac:dyDescent="0.25">
      <c r="A30" s="19" t="s">
        <v>22</v>
      </c>
      <c r="B30" s="39"/>
      <c r="C30" s="39"/>
      <c r="D30" s="9">
        <f>SUM(D13+D17+D28)</f>
        <v>392</v>
      </c>
      <c r="E30" s="9">
        <f>SUM(E13+E17+E28)</f>
        <v>281</v>
      </c>
      <c r="F30" s="9">
        <f>SUM(F13+F17+F28)</f>
        <v>128</v>
      </c>
      <c r="G30" s="9">
        <f>SUM(G13+G17+G28)</f>
        <v>245</v>
      </c>
      <c r="H30" s="9">
        <f t="shared" ref="H30:M30" si="10">SUM(H10+H13+H17+H28)</f>
        <v>1189</v>
      </c>
      <c r="I30" s="9">
        <f t="shared" si="10"/>
        <v>680</v>
      </c>
      <c r="J30" s="9">
        <f t="shared" si="10"/>
        <v>277</v>
      </c>
      <c r="K30" s="9">
        <f t="shared" si="10"/>
        <v>223</v>
      </c>
      <c r="L30" s="9">
        <f t="shared" si="10"/>
        <v>68</v>
      </c>
      <c r="M30" s="9">
        <f t="shared" si="10"/>
        <v>1248</v>
      </c>
      <c r="N30" s="9">
        <f>SUM(D30:L30)</f>
        <v>3483</v>
      </c>
    </row>
    <row r="31" spans="1:14" x14ac:dyDescent="0.25">
      <c r="A31" s="38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x14ac:dyDescent="0.25">
      <c r="A32" s="5" t="s">
        <v>23</v>
      </c>
      <c r="B32" s="5"/>
      <c r="C32" s="39"/>
      <c r="D32" s="37">
        <f t="shared" ref="D32:N32" si="11">IF(D13&gt;0,AVERAGE(D12:D12),0)</f>
        <v>0</v>
      </c>
      <c r="E32" s="37">
        <f t="shared" si="11"/>
        <v>0</v>
      </c>
      <c r="F32" s="37">
        <f t="shared" si="11"/>
        <v>0</v>
      </c>
      <c r="G32" s="37">
        <f t="shared" si="11"/>
        <v>0</v>
      </c>
      <c r="H32" s="37">
        <f t="shared" si="11"/>
        <v>0</v>
      </c>
      <c r="I32" s="37">
        <f t="shared" si="11"/>
        <v>0</v>
      </c>
      <c r="J32" s="37">
        <f t="shared" si="11"/>
        <v>0</v>
      </c>
      <c r="K32" s="37">
        <f t="shared" si="11"/>
        <v>0</v>
      </c>
      <c r="L32" s="37">
        <f t="shared" si="11"/>
        <v>0</v>
      </c>
      <c r="M32" s="37">
        <f t="shared" si="11"/>
        <v>0</v>
      </c>
      <c r="N32" s="41">
        <f t="shared" si="11"/>
        <v>0</v>
      </c>
    </row>
    <row r="33" spans="1:14" x14ac:dyDescent="0.25">
      <c r="A33" s="8" t="s">
        <v>24</v>
      </c>
      <c r="B33" s="8"/>
      <c r="C33" s="39"/>
      <c r="D33" s="42">
        <f t="shared" ref="D33:N33" si="12">IF(OR(D13&gt;0,D30&gt;0),D13/D30,0)</f>
        <v>0</v>
      </c>
      <c r="E33" s="42">
        <f t="shared" si="12"/>
        <v>0</v>
      </c>
      <c r="F33" s="42">
        <f t="shared" si="12"/>
        <v>0</v>
      </c>
      <c r="G33" s="42">
        <f t="shared" si="12"/>
        <v>0</v>
      </c>
      <c r="H33" s="42">
        <f t="shared" si="12"/>
        <v>0</v>
      </c>
      <c r="I33" s="42">
        <f t="shared" si="12"/>
        <v>0</v>
      </c>
      <c r="J33" s="42">
        <f t="shared" si="12"/>
        <v>0</v>
      </c>
      <c r="K33" s="42">
        <f t="shared" si="12"/>
        <v>0</v>
      </c>
      <c r="L33" s="42">
        <f t="shared" si="12"/>
        <v>0</v>
      </c>
      <c r="M33" s="42">
        <f t="shared" si="12"/>
        <v>0</v>
      </c>
      <c r="N33" s="42">
        <f t="shared" si="12"/>
        <v>0</v>
      </c>
    </row>
    <row r="34" spans="1:14" x14ac:dyDescent="0.25">
      <c r="A34" s="5" t="s">
        <v>25</v>
      </c>
      <c r="B34" s="5"/>
      <c r="C34" s="39"/>
      <c r="D34" s="37">
        <f>RANK(D32,D$50:D$52)</f>
        <v>3</v>
      </c>
      <c r="E34" s="37">
        <f t="shared" ref="E34:N34" si="13">RANK(E32,E$50:E$52)</f>
        <v>3</v>
      </c>
      <c r="F34" s="37">
        <f t="shared" si="13"/>
        <v>3</v>
      </c>
      <c r="G34" s="37">
        <f t="shared" si="13"/>
        <v>3</v>
      </c>
      <c r="H34" s="37">
        <f t="shared" si="13"/>
        <v>3</v>
      </c>
      <c r="I34" s="37">
        <f t="shared" si="13"/>
        <v>3</v>
      </c>
      <c r="J34" s="37">
        <f t="shared" si="13"/>
        <v>3</v>
      </c>
      <c r="K34" s="37">
        <f t="shared" si="13"/>
        <v>3</v>
      </c>
      <c r="L34" s="37">
        <f t="shared" si="13"/>
        <v>3</v>
      </c>
      <c r="M34" s="37">
        <f t="shared" si="13"/>
        <v>3</v>
      </c>
      <c r="N34" s="37">
        <f t="shared" si="13"/>
        <v>3</v>
      </c>
    </row>
    <row r="35" spans="1:14" x14ac:dyDescent="0.25">
      <c r="A35" s="38"/>
      <c r="B35" s="38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25">
      <c r="A36" s="5" t="s">
        <v>26</v>
      </c>
      <c r="B36" s="5"/>
      <c r="C36" s="39"/>
      <c r="D36" s="37">
        <f t="shared" ref="D36:N36" si="14">IF(D17&gt;0,AVERAGE(D15:D16),0)</f>
        <v>55</v>
      </c>
      <c r="E36" s="37">
        <f t="shared" si="14"/>
        <v>24.5</v>
      </c>
      <c r="F36" s="37">
        <f t="shared" si="14"/>
        <v>21.5</v>
      </c>
      <c r="G36" s="37">
        <f t="shared" si="14"/>
        <v>21</v>
      </c>
      <c r="H36" s="37">
        <f t="shared" si="14"/>
        <v>73.5</v>
      </c>
      <c r="I36" s="37">
        <f t="shared" si="14"/>
        <v>85</v>
      </c>
      <c r="J36" s="37">
        <f t="shared" si="14"/>
        <v>52.5</v>
      </c>
      <c r="K36" s="37">
        <f t="shared" si="14"/>
        <v>38.5</v>
      </c>
      <c r="L36" s="37">
        <f t="shared" si="14"/>
        <v>7</v>
      </c>
      <c r="M36" s="37">
        <f t="shared" si="14"/>
        <v>183</v>
      </c>
      <c r="N36" s="37">
        <f t="shared" si="14"/>
        <v>378.5</v>
      </c>
    </row>
    <row r="37" spans="1:14" x14ac:dyDescent="0.25">
      <c r="A37" s="8" t="s">
        <v>24</v>
      </c>
      <c r="B37" s="8"/>
      <c r="C37" s="39"/>
      <c r="D37" s="42">
        <f t="shared" ref="D37:N37" si="15">IF(D30&gt;0,D17/D30,0)</f>
        <v>0.28061224489795916</v>
      </c>
      <c r="E37" s="42">
        <f t="shared" si="15"/>
        <v>0.17437722419928825</v>
      </c>
      <c r="F37" s="42">
        <f t="shared" si="15"/>
        <v>0.3359375</v>
      </c>
      <c r="G37" s="42">
        <f t="shared" si="15"/>
        <v>0.17142857142857143</v>
      </c>
      <c r="H37" s="42">
        <f t="shared" si="15"/>
        <v>0.12363330529857022</v>
      </c>
      <c r="I37" s="42">
        <f t="shared" si="15"/>
        <v>0.25</v>
      </c>
      <c r="J37" s="42">
        <f t="shared" si="15"/>
        <v>0.37906137184115524</v>
      </c>
      <c r="K37" s="42">
        <f t="shared" si="15"/>
        <v>0.3452914798206278</v>
      </c>
      <c r="L37" s="42">
        <f t="shared" si="15"/>
        <v>0.20588235294117646</v>
      </c>
      <c r="M37" s="42">
        <f t="shared" si="15"/>
        <v>0.29326923076923078</v>
      </c>
      <c r="N37" s="42">
        <f t="shared" si="15"/>
        <v>0.21734137238013207</v>
      </c>
    </row>
    <row r="38" spans="1:14" x14ac:dyDescent="0.25">
      <c r="A38" s="5" t="s">
        <v>25</v>
      </c>
      <c r="B38" s="5"/>
      <c r="C38" s="39"/>
      <c r="D38" s="37">
        <f>RANK(D36,D$50:D$52)</f>
        <v>1</v>
      </c>
      <c r="E38" s="37">
        <f t="shared" ref="E38:N38" si="16">RANK(E36,E$50:E$52)</f>
        <v>2</v>
      </c>
      <c r="F38" s="37">
        <f t="shared" si="16"/>
        <v>1</v>
      </c>
      <c r="G38" s="37">
        <f t="shared" si="16"/>
        <v>2</v>
      </c>
      <c r="H38" s="37">
        <f t="shared" si="16"/>
        <v>2</v>
      </c>
      <c r="I38" s="37">
        <f t="shared" si="16"/>
        <v>1</v>
      </c>
      <c r="J38" s="37">
        <f t="shared" si="16"/>
        <v>1</v>
      </c>
      <c r="K38" s="37">
        <f t="shared" si="16"/>
        <v>1</v>
      </c>
      <c r="L38" s="37">
        <f t="shared" si="16"/>
        <v>1</v>
      </c>
      <c r="M38" s="37">
        <f t="shared" si="16"/>
        <v>1</v>
      </c>
      <c r="N38" s="37">
        <f t="shared" si="16"/>
        <v>1</v>
      </c>
    </row>
    <row r="39" spans="1:14" x14ac:dyDescent="0.25">
      <c r="A39" s="38"/>
      <c r="B39" s="38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25">
      <c r="A40" s="5" t="s">
        <v>27</v>
      </c>
      <c r="B40" s="5"/>
      <c r="C40" s="39"/>
      <c r="D40" s="37">
        <f t="shared" ref="D40:N40" si="17">IF(D28&gt;0,AVERAGE(D19:D27),0)</f>
        <v>31.333333333333332</v>
      </c>
      <c r="E40" s="37">
        <f t="shared" si="17"/>
        <v>25.777777777777779</v>
      </c>
      <c r="F40" s="37">
        <f t="shared" si="17"/>
        <v>9.4444444444444446</v>
      </c>
      <c r="G40" s="37">
        <f t="shared" si="17"/>
        <v>22.555555555555557</v>
      </c>
      <c r="H40" s="37">
        <f t="shared" si="17"/>
        <v>115.66666666666667</v>
      </c>
      <c r="I40" s="37">
        <f t="shared" si="17"/>
        <v>56.666666666666664</v>
      </c>
      <c r="J40" s="37">
        <f t="shared" si="17"/>
        <v>19.111111111111111</v>
      </c>
      <c r="K40" s="37">
        <f t="shared" si="17"/>
        <v>16.222222222222221</v>
      </c>
      <c r="L40" s="37">
        <f t="shared" si="17"/>
        <v>6</v>
      </c>
      <c r="M40" s="37">
        <f t="shared" si="17"/>
        <v>98</v>
      </c>
      <c r="N40" s="37">
        <f t="shared" si="17"/>
        <v>302.77777777777777</v>
      </c>
    </row>
    <row r="41" spans="1:14" x14ac:dyDescent="0.25">
      <c r="A41" s="8" t="s">
        <v>24</v>
      </c>
      <c r="B41" s="8"/>
      <c r="C41" s="39"/>
      <c r="D41" s="42">
        <f>IF(D30&gt;0,D28/D30,0)</f>
        <v>0.71938775510204078</v>
      </c>
      <c r="E41" s="42">
        <f t="shared" ref="E41:N41" si="18">IF(E30&gt;0,E28/E30,0)</f>
        <v>0.82562277580071175</v>
      </c>
      <c r="F41" s="42">
        <f t="shared" si="18"/>
        <v>0.6640625</v>
      </c>
      <c r="G41" s="42">
        <f t="shared" si="18"/>
        <v>0.82857142857142863</v>
      </c>
      <c r="H41" s="42">
        <f t="shared" si="18"/>
        <v>0.87552565180824227</v>
      </c>
      <c r="I41" s="42">
        <f t="shared" si="18"/>
        <v>0.75</v>
      </c>
      <c r="J41" s="42">
        <f t="shared" si="18"/>
        <v>0.62093862815884482</v>
      </c>
      <c r="K41" s="42">
        <f t="shared" si="18"/>
        <v>0.6547085201793722</v>
      </c>
      <c r="L41" s="42">
        <f t="shared" si="18"/>
        <v>0.79411764705882348</v>
      </c>
      <c r="M41" s="42">
        <f t="shared" si="18"/>
        <v>0.70673076923076927</v>
      </c>
      <c r="N41" s="42">
        <f t="shared" si="18"/>
        <v>0.78237151880562739</v>
      </c>
    </row>
    <row r="42" spans="1:14" x14ac:dyDescent="0.25">
      <c r="A42" s="5" t="s">
        <v>25</v>
      </c>
      <c r="B42" s="5"/>
      <c r="C42" s="39"/>
      <c r="D42" s="37">
        <f>RANK(D40,D$50:D$52)</f>
        <v>2</v>
      </c>
      <c r="E42" s="37">
        <f t="shared" ref="E42:N42" si="19">RANK(E40,E$50:E$52)</f>
        <v>1</v>
      </c>
      <c r="F42" s="37">
        <f t="shared" si="19"/>
        <v>2</v>
      </c>
      <c r="G42" s="37">
        <f t="shared" si="19"/>
        <v>1</v>
      </c>
      <c r="H42" s="37">
        <f t="shared" si="19"/>
        <v>1</v>
      </c>
      <c r="I42" s="37">
        <f t="shared" si="19"/>
        <v>2</v>
      </c>
      <c r="J42" s="37">
        <f t="shared" si="19"/>
        <v>2</v>
      </c>
      <c r="K42" s="37">
        <f t="shared" si="19"/>
        <v>2</v>
      </c>
      <c r="L42" s="37">
        <f t="shared" si="19"/>
        <v>2</v>
      </c>
      <c r="M42" s="37">
        <f t="shared" si="19"/>
        <v>2</v>
      </c>
      <c r="N42" s="37">
        <f t="shared" si="19"/>
        <v>2</v>
      </c>
    </row>
    <row r="43" spans="1:14" x14ac:dyDescent="0.25">
      <c r="A43" s="38"/>
      <c r="B43" s="38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x14ac:dyDescent="0.25">
      <c r="A44" s="5" t="s">
        <v>28</v>
      </c>
      <c r="B44" s="5"/>
      <c r="C44" s="39"/>
      <c r="D44" s="41">
        <f t="shared" ref="D44:N44" si="20">D30/COUNTA($B$8:$B$27)</f>
        <v>32.666666666666664</v>
      </c>
      <c r="E44" s="41">
        <f t="shared" si="20"/>
        <v>23.416666666666668</v>
      </c>
      <c r="F44" s="41">
        <f t="shared" si="20"/>
        <v>10.666666666666666</v>
      </c>
      <c r="G44" s="41">
        <f t="shared" si="20"/>
        <v>20.416666666666668</v>
      </c>
      <c r="H44" s="41">
        <f t="shared" si="20"/>
        <v>99.083333333333329</v>
      </c>
      <c r="I44" s="41">
        <f t="shared" si="20"/>
        <v>56.666666666666664</v>
      </c>
      <c r="J44" s="41">
        <f t="shared" si="20"/>
        <v>23.083333333333332</v>
      </c>
      <c r="K44" s="41">
        <f t="shared" si="20"/>
        <v>18.583333333333332</v>
      </c>
      <c r="L44" s="41">
        <f t="shared" si="20"/>
        <v>5.666666666666667</v>
      </c>
      <c r="M44" s="41">
        <f t="shared" si="20"/>
        <v>104</v>
      </c>
      <c r="N44" s="41">
        <f t="shared" si="20"/>
        <v>290.25</v>
      </c>
    </row>
    <row r="45" spans="1:14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7" t="s">
        <v>29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9"/>
      <c r="B50" s="39"/>
      <c r="C50" s="39"/>
      <c r="D50" s="39">
        <f>D32</f>
        <v>0</v>
      </c>
      <c r="E50" s="39">
        <f t="shared" ref="E50:N50" si="21">E32</f>
        <v>0</v>
      </c>
      <c r="F50" s="39">
        <f t="shared" si="21"/>
        <v>0</v>
      </c>
      <c r="G50" s="39">
        <f t="shared" si="21"/>
        <v>0</v>
      </c>
      <c r="H50" s="39">
        <f t="shared" si="21"/>
        <v>0</v>
      </c>
      <c r="I50" s="39">
        <f t="shared" si="21"/>
        <v>0</v>
      </c>
      <c r="J50" s="39">
        <f t="shared" si="21"/>
        <v>0</v>
      </c>
      <c r="K50" s="39">
        <f t="shared" si="21"/>
        <v>0</v>
      </c>
      <c r="L50" s="39">
        <f t="shared" si="21"/>
        <v>0</v>
      </c>
      <c r="M50" s="39">
        <f t="shared" si="21"/>
        <v>0</v>
      </c>
      <c r="N50" s="44">
        <f t="shared" si="21"/>
        <v>0</v>
      </c>
    </row>
    <row r="51" spans="1:14" x14ac:dyDescent="0.25">
      <c r="A51" s="39"/>
      <c r="B51" s="39"/>
      <c r="C51" s="39"/>
      <c r="D51" s="39">
        <f>D36</f>
        <v>55</v>
      </c>
      <c r="E51" s="39">
        <f t="shared" ref="E51:N51" si="22">E36</f>
        <v>24.5</v>
      </c>
      <c r="F51" s="39">
        <f t="shared" si="22"/>
        <v>21.5</v>
      </c>
      <c r="G51" s="39">
        <f t="shared" si="22"/>
        <v>21</v>
      </c>
      <c r="H51" s="39">
        <f t="shared" si="22"/>
        <v>73.5</v>
      </c>
      <c r="I51" s="39">
        <f t="shared" si="22"/>
        <v>85</v>
      </c>
      <c r="J51" s="39">
        <f t="shared" si="22"/>
        <v>52.5</v>
      </c>
      <c r="K51" s="39">
        <f t="shared" si="22"/>
        <v>38.5</v>
      </c>
      <c r="L51" s="39">
        <f t="shared" si="22"/>
        <v>7</v>
      </c>
      <c r="M51" s="39">
        <f t="shared" si="22"/>
        <v>183</v>
      </c>
      <c r="N51" s="44">
        <f t="shared" si="22"/>
        <v>378.5</v>
      </c>
    </row>
    <row r="52" spans="1:14" x14ac:dyDescent="0.25">
      <c r="A52" s="39"/>
      <c r="B52" s="39"/>
      <c r="C52" s="39"/>
      <c r="D52" s="39">
        <f>D40</f>
        <v>31.333333333333332</v>
      </c>
      <c r="E52" s="39">
        <f t="shared" ref="E52:N52" si="23">E40</f>
        <v>25.777777777777779</v>
      </c>
      <c r="F52" s="39">
        <f t="shared" si="23"/>
        <v>9.4444444444444446</v>
      </c>
      <c r="G52" s="39">
        <f t="shared" si="23"/>
        <v>22.555555555555557</v>
      </c>
      <c r="H52" s="39">
        <f t="shared" si="23"/>
        <v>115.66666666666667</v>
      </c>
      <c r="I52" s="39">
        <f t="shared" si="23"/>
        <v>56.666666666666664</v>
      </c>
      <c r="J52" s="39">
        <f t="shared" si="23"/>
        <v>19.111111111111111</v>
      </c>
      <c r="K52" s="39">
        <f t="shared" si="23"/>
        <v>16.222222222222221</v>
      </c>
      <c r="L52" s="39">
        <f t="shared" si="23"/>
        <v>6</v>
      </c>
      <c r="M52" s="39">
        <f t="shared" si="23"/>
        <v>98</v>
      </c>
      <c r="N52" s="44">
        <f t="shared" si="23"/>
        <v>302.77777777777777</v>
      </c>
    </row>
    <row r="53" spans="1:14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DECEMBER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24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 s="23">
        <f>SUM(I9:L9)</f>
        <v>1</v>
      </c>
      <c r="N9" s="2">
        <f>SUM(D9:L9)</f>
        <v>25</v>
      </c>
    </row>
    <row r="10" spans="1:14" x14ac:dyDescent="0.25">
      <c r="A10" s="5" t="s">
        <v>16</v>
      </c>
      <c r="B10" s="5"/>
      <c r="D10" s="9">
        <f>SUM(D8:D9)</f>
        <v>24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1</v>
      </c>
      <c r="N10" s="9">
        <f>SUM(N8:N9)</f>
        <v>26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176</v>
      </c>
      <c r="E15">
        <v>86</v>
      </c>
      <c r="F15">
        <v>62</v>
      </c>
      <c r="G15">
        <v>56</v>
      </c>
      <c r="H15">
        <v>123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503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186</v>
      </c>
      <c r="J16">
        <v>85</v>
      </c>
      <c r="K16">
        <v>58</v>
      </c>
      <c r="L16">
        <v>8</v>
      </c>
      <c r="M16" s="2">
        <f t="shared" si="2"/>
        <v>337</v>
      </c>
      <c r="N16" s="2">
        <f t="shared" si="3"/>
        <v>337</v>
      </c>
    </row>
    <row r="17" spans="1:14" x14ac:dyDescent="0.25">
      <c r="A17" s="5" t="s">
        <v>20</v>
      </c>
      <c r="B17" s="6"/>
      <c r="D17" s="9">
        <f>SUM(D15:D16)</f>
        <v>176</v>
      </c>
      <c r="E17" s="9">
        <f t="shared" ref="E17:N17" si="4">SUM(E15:E16)</f>
        <v>86</v>
      </c>
      <c r="F17" s="9">
        <f t="shared" si="4"/>
        <v>62</v>
      </c>
      <c r="G17" s="9">
        <f t="shared" si="4"/>
        <v>56</v>
      </c>
      <c r="H17" s="9">
        <f t="shared" si="4"/>
        <v>123</v>
      </c>
      <c r="I17" s="9">
        <f t="shared" si="4"/>
        <v>186</v>
      </c>
      <c r="J17" s="9">
        <f t="shared" si="4"/>
        <v>85</v>
      </c>
      <c r="K17" s="9">
        <f t="shared" si="4"/>
        <v>58</v>
      </c>
      <c r="L17" s="9">
        <f t="shared" si="4"/>
        <v>8</v>
      </c>
      <c r="M17" s="9">
        <f t="shared" si="4"/>
        <v>337</v>
      </c>
      <c r="N17" s="9">
        <f t="shared" si="4"/>
        <v>840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48</v>
      </c>
      <c r="E19">
        <v>64</v>
      </c>
      <c r="F19">
        <v>20</v>
      </c>
      <c r="G19">
        <v>62</v>
      </c>
      <c r="H19">
        <v>139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333</v>
      </c>
    </row>
    <row r="20" spans="1:14" x14ac:dyDescent="0.25">
      <c r="A20" s="7" t="s">
        <v>36</v>
      </c>
      <c r="B20" s="14">
        <v>11</v>
      </c>
      <c r="D20">
        <v>49</v>
      </c>
      <c r="E20">
        <v>53</v>
      </c>
      <c r="F20">
        <v>15</v>
      </c>
      <c r="G20">
        <v>47</v>
      </c>
      <c r="H20">
        <v>177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341</v>
      </c>
    </row>
    <row r="21" spans="1:14" x14ac:dyDescent="0.25">
      <c r="A21" s="7" t="s">
        <v>31</v>
      </c>
      <c r="B21" s="14">
        <v>2</v>
      </c>
      <c r="D21">
        <v>48</v>
      </c>
      <c r="E21">
        <v>33</v>
      </c>
      <c r="F21">
        <v>12</v>
      </c>
      <c r="G21">
        <v>17</v>
      </c>
      <c r="H21">
        <v>109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219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239</v>
      </c>
      <c r="J22">
        <v>81</v>
      </c>
      <c r="K22">
        <v>91</v>
      </c>
      <c r="L22">
        <v>23</v>
      </c>
      <c r="M22" s="2">
        <v>434</v>
      </c>
      <c r="N22" s="2">
        <v>455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1</v>
      </c>
      <c r="I23">
        <v>249</v>
      </c>
      <c r="J23">
        <v>77</v>
      </c>
      <c r="K23">
        <v>95</v>
      </c>
      <c r="L23">
        <v>25</v>
      </c>
      <c r="M23" s="2">
        <f>SUM(I23:L23)</f>
        <v>446</v>
      </c>
      <c r="N23" s="2">
        <f>SUM(D23:L23)</f>
        <v>447</v>
      </c>
    </row>
    <row r="24" spans="1:14" x14ac:dyDescent="0.25">
      <c r="A24" s="4" t="s">
        <v>37</v>
      </c>
      <c r="B24" s="14">
        <v>5</v>
      </c>
      <c r="D24">
        <v>50</v>
      </c>
      <c r="E24">
        <v>40</v>
      </c>
      <c r="F24">
        <v>15</v>
      </c>
      <c r="G24">
        <v>36</v>
      </c>
      <c r="H24">
        <v>168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309</v>
      </c>
    </row>
    <row r="25" spans="1:14" x14ac:dyDescent="0.25">
      <c r="A25" s="4" t="s">
        <v>30</v>
      </c>
      <c r="B25" s="14">
        <v>6</v>
      </c>
      <c r="D25">
        <v>49</v>
      </c>
      <c r="E25">
        <v>54</v>
      </c>
      <c r="F25">
        <v>24</v>
      </c>
      <c r="G25">
        <v>37</v>
      </c>
      <c r="H25">
        <v>139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303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244</v>
      </c>
      <c r="E28" s="9">
        <f t="shared" si="7"/>
        <v>244</v>
      </c>
      <c r="F28" s="9">
        <f t="shared" si="7"/>
        <v>86</v>
      </c>
      <c r="G28" s="9">
        <f t="shared" si="7"/>
        <v>199</v>
      </c>
      <c r="H28" s="9">
        <f t="shared" si="7"/>
        <v>733</v>
      </c>
      <c r="I28" s="9">
        <f t="shared" si="7"/>
        <v>488</v>
      </c>
      <c r="J28" s="9">
        <f t="shared" si="7"/>
        <v>158</v>
      </c>
      <c r="K28" s="9">
        <f t="shared" si="7"/>
        <v>186</v>
      </c>
      <c r="L28" s="9">
        <f t="shared" si="7"/>
        <v>48</v>
      </c>
      <c r="M28" s="9">
        <f t="shared" si="7"/>
        <v>880</v>
      </c>
      <c r="N28" s="9">
        <f t="shared" si="7"/>
        <v>2407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420</v>
      </c>
      <c r="E30" s="9">
        <f>SUM(E13+E17+E28)</f>
        <v>330</v>
      </c>
      <c r="F30" s="9">
        <f>SUM(F13+F17+F28)</f>
        <v>148</v>
      </c>
      <c r="G30" s="9">
        <f>SUM(G13+G17+G28)</f>
        <v>255</v>
      </c>
      <c r="H30" s="9">
        <f t="shared" ref="H30:M30" si="8">SUM(H10+H13+H17+H28)</f>
        <v>857</v>
      </c>
      <c r="I30" s="9">
        <f t="shared" si="8"/>
        <v>674</v>
      </c>
      <c r="J30" s="9">
        <f t="shared" si="8"/>
        <v>243</v>
      </c>
      <c r="K30" s="9">
        <f t="shared" si="8"/>
        <v>245</v>
      </c>
      <c r="L30" s="9">
        <f t="shared" si="8"/>
        <v>56</v>
      </c>
      <c r="M30" s="9">
        <f t="shared" si="8"/>
        <v>1218</v>
      </c>
      <c r="N30" s="9">
        <f>SUM(D30:L30)</f>
        <v>3228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88</v>
      </c>
      <c r="E36" s="2">
        <f t="shared" si="12"/>
        <v>43</v>
      </c>
      <c r="F36" s="2">
        <f t="shared" si="12"/>
        <v>31</v>
      </c>
      <c r="G36" s="2">
        <f t="shared" si="12"/>
        <v>28</v>
      </c>
      <c r="H36" s="2">
        <f t="shared" si="12"/>
        <v>61.5</v>
      </c>
      <c r="I36" s="2">
        <f t="shared" si="12"/>
        <v>93</v>
      </c>
      <c r="J36" s="2">
        <f t="shared" si="12"/>
        <v>42.5</v>
      </c>
      <c r="K36" s="2">
        <f t="shared" si="12"/>
        <v>29</v>
      </c>
      <c r="L36" s="2">
        <f t="shared" si="12"/>
        <v>4</v>
      </c>
      <c r="M36" s="2">
        <f t="shared" si="12"/>
        <v>168.5</v>
      </c>
      <c r="N36" s="2">
        <f t="shared" si="12"/>
        <v>420</v>
      </c>
    </row>
    <row r="37" spans="1:14" x14ac:dyDescent="0.25">
      <c r="A37" s="8" t="s">
        <v>24</v>
      </c>
      <c r="B37" s="8"/>
      <c r="D37" s="13">
        <f t="shared" ref="D37:N37" si="13">IF(D30&gt;0,D17/D30,0)</f>
        <v>0.41904761904761906</v>
      </c>
      <c r="E37" s="13">
        <f t="shared" si="13"/>
        <v>0.26060606060606062</v>
      </c>
      <c r="F37" s="13">
        <f t="shared" si="13"/>
        <v>0.41891891891891891</v>
      </c>
      <c r="G37" s="13">
        <f t="shared" si="13"/>
        <v>0.2196078431372549</v>
      </c>
      <c r="H37" s="13">
        <f t="shared" si="13"/>
        <v>0.14352392065344224</v>
      </c>
      <c r="I37" s="13">
        <f t="shared" si="13"/>
        <v>0.27596439169139464</v>
      </c>
      <c r="J37" s="13">
        <f t="shared" si="13"/>
        <v>0.34979423868312759</v>
      </c>
      <c r="K37" s="13">
        <f t="shared" si="13"/>
        <v>0.23673469387755103</v>
      </c>
      <c r="L37" s="13">
        <f t="shared" si="13"/>
        <v>0.14285714285714285</v>
      </c>
      <c r="M37" s="13">
        <f t="shared" si="13"/>
        <v>0.27668308702791461</v>
      </c>
      <c r="N37" s="13">
        <f t="shared" si="13"/>
        <v>0.26022304832713755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27.111111111111111</v>
      </c>
      <c r="E40" s="2">
        <f t="shared" si="15"/>
        <v>27.111111111111111</v>
      </c>
      <c r="F40" s="2">
        <f t="shared" si="15"/>
        <v>9.5555555555555554</v>
      </c>
      <c r="G40" s="2">
        <f t="shared" si="15"/>
        <v>22.111111111111111</v>
      </c>
      <c r="H40" s="2">
        <f t="shared" si="15"/>
        <v>81.444444444444443</v>
      </c>
      <c r="I40" s="2">
        <f t="shared" si="15"/>
        <v>54.222222222222221</v>
      </c>
      <c r="J40" s="2">
        <f t="shared" si="15"/>
        <v>17.555555555555557</v>
      </c>
      <c r="K40" s="2">
        <f t="shared" si="15"/>
        <v>20.666666666666668</v>
      </c>
      <c r="L40" s="2">
        <f t="shared" si="15"/>
        <v>5.333333333333333</v>
      </c>
      <c r="M40" s="2">
        <f t="shared" si="15"/>
        <v>97.777777777777771</v>
      </c>
      <c r="N40" s="2">
        <f t="shared" si="15"/>
        <v>267.44444444444446</v>
      </c>
    </row>
    <row r="41" spans="1:14" x14ac:dyDescent="0.25">
      <c r="A41" s="8" t="s">
        <v>24</v>
      </c>
      <c r="B41" s="8"/>
      <c r="D41" s="13">
        <f>IF(D30&gt;0,D28/D30,0)</f>
        <v>0.580952380952381</v>
      </c>
      <c r="E41" s="13">
        <f t="shared" ref="E41:N41" si="16">IF(E30&gt;0,E28/E30,0)</f>
        <v>0.73939393939393938</v>
      </c>
      <c r="F41" s="13">
        <f t="shared" si="16"/>
        <v>0.58108108108108103</v>
      </c>
      <c r="G41" s="13">
        <f t="shared" si="16"/>
        <v>0.7803921568627451</v>
      </c>
      <c r="H41" s="13">
        <f t="shared" si="16"/>
        <v>0.85530921820303385</v>
      </c>
      <c r="I41" s="13">
        <f t="shared" si="16"/>
        <v>0.72403560830860536</v>
      </c>
      <c r="J41" s="13">
        <f t="shared" si="16"/>
        <v>0.65020576131687247</v>
      </c>
      <c r="K41" s="13">
        <f t="shared" si="16"/>
        <v>0.75918367346938775</v>
      </c>
      <c r="L41" s="13">
        <f t="shared" si="16"/>
        <v>0.8571428571428571</v>
      </c>
      <c r="M41" s="13">
        <f t="shared" si="16"/>
        <v>0.72249589490968802</v>
      </c>
      <c r="N41" s="13">
        <f t="shared" si="16"/>
        <v>0.74566294919454768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2</v>
      </c>
      <c r="F42" s="2">
        <f t="shared" si="17"/>
        <v>2</v>
      </c>
      <c r="G42" s="2">
        <f t="shared" si="17"/>
        <v>2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</v>
      </c>
      <c r="E44" s="11">
        <f t="shared" si="18"/>
        <v>27.5</v>
      </c>
      <c r="F44" s="11">
        <f t="shared" si="18"/>
        <v>12.333333333333334</v>
      </c>
      <c r="G44" s="11">
        <f t="shared" si="18"/>
        <v>21.25</v>
      </c>
      <c r="H44" s="11">
        <f t="shared" si="18"/>
        <v>71.416666666666671</v>
      </c>
      <c r="I44" s="11">
        <f t="shared" si="18"/>
        <v>56.166666666666664</v>
      </c>
      <c r="J44" s="11">
        <f t="shared" si="18"/>
        <v>20.25</v>
      </c>
      <c r="K44" s="11">
        <f t="shared" si="18"/>
        <v>20.416666666666668</v>
      </c>
      <c r="L44" s="11">
        <f t="shared" si="18"/>
        <v>4.666666666666667</v>
      </c>
      <c r="M44" s="11">
        <f t="shared" si="18"/>
        <v>101.5</v>
      </c>
      <c r="N44" s="11">
        <f t="shared" si="18"/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88</v>
      </c>
      <c r="E51">
        <f t="shared" ref="E51:N51" si="20">E36</f>
        <v>43</v>
      </c>
      <c r="F51">
        <f t="shared" si="20"/>
        <v>31</v>
      </c>
      <c r="G51">
        <f t="shared" si="20"/>
        <v>28</v>
      </c>
      <c r="H51">
        <f t="shared" si="20"/>
        <v>61.5</v>
      </c>
      <c r="I51">
        <f t="shared" si="20"/>
        <v>93</v>
      </c>
      <c r="J51">
        <f t="shared" si="20"/>
        <v>42.5</v>
      </c>
      <c r="K51">
        <f t="shared" si="20"/>
        <v>29</v>
      </c>
      <c r="L51">
        <f t="shared" si="20"/>
        <v>4</v>
      </c>
      <c r="M51">
        <f t="shared" si="20"/>
        <v>168.5</v>
      </c>
      <c r="N51" s="10">
        <f t="shared" si="20"/>
        <v>420</v>
      </c>
    </row>
    <row r="52" spans="1:14" x14ac:dyDescent="0.25">
      <c r="D52">
        <f>D40</f>
        <v>27.111111111111111</v>
      </c>
      <c r="E52">
        <f t="shared" ref="E52:N52" si="21">E40</f>
        <v>27.111111111111111</v>
      </c>
      <c r="F52">
        <f t="shared" si="21"/>
        <v>9.5555555555555554</v>
      </c>
      <c r="G52">
        <f t="shared" si="21"/>
        <v>22.111111111111111</v>
      </c>
      <c r="H52">
        <f t="shared" si="21"/>
        <v>81.444444444444443</v>
      </c>
      <c r="I52">
        <f t="shared" si="21"/>
        <v>54.222222222222221</v>
      </c>
      <c r="J52">
        <f t="shared" si="21"/>
        <v>17.555555555555557</v>
      </c>
      <c r="K52">
        <f t="shared" si="21"/>
        <v>20.666666666666668</v>
      </c>
      <c r="L52">
        <f t="shared" si="21"/>
        <v>5.333333333333333</v>
      </c>
      <c r="M52">
        <f t="shared" si="21"/>
        <v>97.777777777777771</v>
      </c>
      <c r="N52" s="10">
        <f t="shared" si="21"/>
        <v>267.44444444444446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A3" sqref="A3:N3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20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2" customFormat="1" ht="7.35" customHeight="1" x14ac:dyDescent="0.25"/>
    <row r="7" spans="1:14" ht="7.15" customHeight="1" x14ac:dyDescent="0.25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2" customFormat="1" ht="16.5" customHeight="1" x14ac:dyDescent="0.25">
      <c r="A8" s="25" t="s">
        <v>39</v>
      </c>
      <c r="B8" s="26">
        <v>99</v>
      </c>
      <c r="D8">
        <f>SUM(January:December!D8)</f>
        <v>0</v>
      </c>
      <c r="E8">
        <f>SUM(January:December!E8)</f>
        <v>0</v>
      </c>
      <c r="F8">
        <f>SUM(January:December!F8)</f>
        <v>0</v>
      </c>
      <c r="G8">
        <f>SUM(January:December!G8)</f>
        <v>0</v>
      </c>
      <c r="H8">
        <f>SUM(January:December!H8)</f>
        <v>51</v>
      </c>
      <c r="I8">
        <f>SUM(January:December!I8)</f>
        <v>0</v>
      </c>
      <c r="J8">
        <f>SUM(January:December!J8)</f>
        <v>0</v>
      </c>
      <c r="K8">
        <f>SUM(January:December!K8)</f>
        <v>0</v>
      </c>
      <c r="L8">
        <f>SUM(January:December!L8)</f>
        <v>0</v>
      </c>
      <c r="M8" s="23">
        <f>SUM(I8:L8)</f>
        <v>0</v>
      </c>
      <c r="N8" s="2">
        <f>SUM(D8:L8)</f>
        <v>51</v>
      </c>
    </row>
    <row r="9" spans="1:14" ht="14.45" customHeight="1" x14ac:dyDescent="0.25">
      <c r="A9" s="4" t="s">
        <v>15</v>
      </c>
      <c r="B9" s="3"/>
      <c r="D9">
        <f>SUM(January:December!D9)</f>
        <v>408</v>
      </c>
      <c r="E9">
        <f>SUM(January:December!E9)</f>
        <v>58</v>
      </c>
      <c r="F9">
        <f>SUM(January:December!F9)</f>
        <v>24</v>
      </c>
      <c r="G9">
        <f>SUM(January:December!G9)</f>
        <v>28</v>
      </c>
      <c r="H9">
        <f>SUM(January:December!H9)</f>
        <v>0</v>
      </c>
      <c r="I9">
        <f>SUM(January:December!I9)</f>
        <v>2</v>
      </c>
      <c r="J9">
        <f>SUM(January:December!J9)</f>
        <v>0</v>
      </c>
      <c r="K9">
        <f>SUM(January:December!K9)</f>
        <v>2</v>
      </c>
      <c r="L9">
        <f>SUM(January:December!L9)</f>
        <v>4</v>
      </c>
      <c r="M9" s="2">
        <f>SUM(I9:L9)</f>
        <v>8</v>
      </c>
      <c r="N9" s="2">
        <f>SUM(D9:L9)</f>
        <v>526</v>
      </c>
    </row>
    <row r="10" spans="1:14" ht="14.45" customHeight="1" x14ac:dyDescent="0.25">
      <c r="A10" s="5" t="s">
        <v>16</v>
      </c>
      <c r="B10" s="5"/>
      <c r="D10" s="9">
        <f>SUM(D8:D9)</f>
        <v>408</v>
      </c>
      <c r="E10" s="9">
        <f t="shared" ref="E10:L10" si="0">SUM(E8:E9)</f>
        <v>58</v>
      </c>
      <c r="F10" s="9">
        <f t="shared" si="0"/>
        <v>24</v>
      </c>
      <c r="G10" s="9">
        <f t="shared" si="0"/>
        <v>28</v>
      </c>
      <c r="H10" s="9">
        <f t="shared" si="0"/>
        <v>51</v>
      </c>
      <c r="I10" s="9">
        <f t="shared" si="0"/>
        <v>2</v>
      </c>
      <c r="J10" s="9">
        <f t="shared" si="0"/>
        <v>0</v>
      </c>
      <c r="K10" s="9">
        <f t="shared" si="0"/>
        <v>2</v>
      </c>
      <c r="L10" s="9">
        <f t="shared" si="0"/>
        <v>4</v>
      </c>
      <c r="M10" s="9">
        <f>SUM(M8:M9)</f>
        <v>8</v>
      </c>
      <c r="N10" s="9">
        <f>SUM(N8:N9)</f>
        <v>577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f>SUM(January:December!D12)</f>
        <v>0</v>
      </c>
      <c r="E12">
        <f>SUM(January:December!E12)</f>
        <v>0</v>
      </c>
      <c r="F12">
        <f>SUM(January:December!F12)</f>
        <v>0</v>
      </c>
      <c r="G12">
        <f>SUM(January:December!G12)</f>
        <v>0</v>
      </c>
      <c r="H12">
        <f>SUM(January:December!H12)</f>
        <v>0</v>
      </c>
      <c r="I12">
        <f>SUM(January:December!I12)</f>
        <v>0</v>
      </c>
      <c r="J12">
        <f>SUM(January:December!J12)</f>
        <v>0</v>
      </c>
      <c r="K12">
        <f>SUM(January:December!K12)</f>
        <v>0</v>
      </c>
      <c r="L12">
        <f>SUM(January:December!L12)</f>
        <v>0</v>
      </c>
      <c r="M12" s="2">
        <f t="shared" ref="M12" si="1">SUM(I12:L12)</f>
        <v>0</v>
      </c>
      <c r="N12" s="2">
        <f t="shared" ref="N12" si="2">SUM(D12:L12)</f>
        <v>0</v>
      </c>
    </row>
    <row r="13" spans="1:14" x14ac:dyDescent="0.25">
      <c r="A13" s="5" t="s">
        <v>18</v>
      </c>
      <c r="B13" s="6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f>SUM(January:December!D15)</f>
        <v>921</v>
      </c>
      <c r="E15">
        <f>SUM(January:December!E15)</f>
        <v>584</v>
      </c>
      <c r="F15">
        <f>SUM(January:December!F15)</f>
        <v>350</v>
      </c>
      <c r="G15">
        <f>SUM(January:December!G15)</f>
        <v>458</v>
      </c>
      <c r="H15">
        <f>SUM(January:December!H15)</f>
        <v>1392</v>
      </c>
      <c r="I15">
        <f>SUM(January:December!I15)</f>
        <v>0</v>
      </c>
      <c r="J15">
        <f>SUM(January:December!J15)</f>
        <v>0</v>
      </c>
      <c r="K15">
        <f>SUM(January:December!K15)</f>
        <v>0</v>
      </c>
      <c r="L15">
        <f>SUM(January:December!L15)</f>
        <v>0</v>
      </c>
      <c r="M15" s="2">
        <f t="shared" ref="M15" si="4">SUM(I15:L15)</f>
        <v>0</v>
      </c>
      <c r="N15" s="2">
        <f t="shared" ref="N15" si="5">SUM(D15:L15)</f>
        <v>3705</v>
      </c>
    </row>
    <row r="16" spans="1:14" x14ac:dyDescent="0.25">
      <c r="A16" s="4" t="s">
        <v>19</v>
      </c>
      <c r="B16" s="14">
        <v>7</v>
      </c>
      <c r="D16">
        <f>SUM(January:December!D16)</f>
        <v>0</v>
      </c>
      <c r="E16">
        <f>SUM(January:December!E16)</f>
        <v>0</v>
      </c>
      <c r="F16">
        <f>SUM(January:December!F16)</f>
        <v>0</v>
      </c>
      <c r="G16">
        <f>SUM(January:December!G16)</f>
        <v>0</v>
      </c>
      <c r="H16">
        <f>SUM(January:December!H16)</f>
        <v>0</v>
      </c>
      <c r="I16">
        <f>SUM(January:December!I16)</f>
        <v>2088</v>
      </c>
      <c r="J16">
        <f>SUM(January:December!J16)</f>
        <v>1030</v>
      </c>
      <c r="K16">
        <f>SUM(January:December!K16)</f>
        <v>829</v>
      </c>
      <c r="L16">
        <f>SUM(January:December!L16)</f>
        <v>115</v>
      </c>
      <c r="M16" s="2">
        <f t="shared" ref="M16" si="6">SUM(I16:L16)</f>
        <v>4062</v>
      </c>
      <c r="N16" s="2">
        <f t="shared" ref="N16" si="7">SUM(D16:L16)</f>
        <v>4062</v>
      </c>
    </row>
    <row r="17" spans="1:14" x14ac:dyDescent="0.25">
      <c r="A17" s="5" t="s">
        <v>20</v>
      </c>
      <c r="B17" s="6"/>
      <c r="D17" s="9">
        <f>SUM(D15:D16)</f>
        <v>921</v>
      </c>
      <c r="E17" s="9">
        <f t="shared" ref="E17:N17" si="8">SUM(E15:E16)</f>
        <v>584</v>
      </c>
      <c r="F17" s="9">
        <f t="shared" si="8"/>
        <v>350</v>
      </c>
      <c r="G17" s="9">
        <f t="shared" si="8"/>
        <v>458</v>
      </c>
      <c r="H17" s="9">
        <f t="shared" si="8"/>
        <v>1392</v>
      </c>
      <c r="I17" s="9">
        <f t="shared" si="8"/>
        <v>2088</v>
      </c>
      <c r="J17" s="9">
        <f t="shared" si="8"/>
        <v>1030</v>
      </c>
      <c r="K17" s="9">
        <f t="shared" si="8"/>
        <v>829</v>
      </c>
      <c r="L17" s="9">
        <f t="shared" si="8"/>
        <v>115</v>
      </c>
      <c r="M17" s="9">
        <f t="shared" si="8"/>
        <v>4062</v>
      </c>
      <c r="N17" s="9">
        <f t="shared" si="8"/>
        <v>7767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f>SUM(January:December!D19)</f>
        <v>715</v>
      </c>
      <c r="E19">
        <f>SUM(January:December!E19)</f>
        <v>625</v>
      </c>
      <c r="F19">
        <f>SUM(January:December!F19)</f>
        <v>225</v>
      </c>
      <c r="G19">
        <f>SUM(January:December!G19)</f>
        <v>505</v>
      </c>
      <c r="H19">
        <f>SUM(January:December!H19)</f>
        <v>1740</v>
      </c>
      <c r="I19">
        <f>SUM(January:December!I19)</f>
        <v>0</v>
      </c>
      <c r="J19">
        <f>SUM(January:December!J19)</f>
        <v>0</v>
      </c>
      <c r="K19">
        <f>SUM(January:December!K19)</f>
        <v>0</v>
      </c>
      <c r="L19">
        <f>SUM(January:December!L19)</f>
        <v>0</v>
      </c>
      <c r="M19" s="2">
        <f t="shared" ref="M19" si="9">SUM(I19:L19)</f>
        <v>0</v>
      </c>
      <c r="N19" s="2">
        <f t="shared" ref="N19" si="10">SUM(D19:L19)</f>
        <v>3810</v>
      </c>
    </row>
    <row r="20" spans="1:14" x14ac:dyDescent="0.25">
      <c r="A20" s="7" t="s">
        <v>36</v>
      </c>
      <c r="B20" s="14">
        <v>11</v>
      </c>
      <c r="D20">
        <f>SUM(January:December!D20)</f>
        <v>688</v>
      </c>
      <c r="E20">
        <f>SUM(January:December!E20)</f>
        <v>643</v>
      </c>
      <c r="F20">
        <f>SUM(January:December!F20)</f>
        <v>270</v>
      </c>
      <c r="G20">
        <f>SUM(January:December!G20)</f>
        <v>527</v>
      </c>
      <c r="H20">
        <f>SUM(January:December!H20)</f>
        <v>1807</v>
      </c>
      <c r="I20">
        <f>SUM(January:December!I20)</f>
        <v>0</v>
      </c>
      <c r="J20">
        <f>SUM(January:December!J20)</f>
        <v>0</v>
      </c>
      <c r="K20">
        <f>SUM(January:December!K20)</f>
        <v>0</v>
      </c>
      <c r="L20">
        <f>SUM(January:December!L20)</f>
        <v>0</v>
      </c>
      <c r="M20" s="2">
        <f t="shared" ref="M20" si="11">SUM(I20:L20)</f>
        <v>0</v>
      </c>
      <c r="N20" s="2">
        <f t="shared" ref="N20" si="12">SUM(D20:L20)</f>
        <v>3935</v>
      </c>
    </row>
    <row r="21" spans="1:14" x14ac:dyDescent="0.25">
      <c r="A21" s="7" t="s">
        <v>42</v>
      </c>
      <c r="B21" s="14">
        <v>2</v>
      </c>
      <c r="D21">
        <f>SUM(January:December!D21)</f>
        <v>741</v>
      </c>
      <c r="E21">
        <f>SUM(January:December!E21)</f>
        <v>633</v>
      </c>
      <c r="F21">
        <f>SUM(January:December!F21)</f>
        <v>281</v>
      </c>
      <c r="G21">
        <f>SUM(January:December!G21)</f>
        <v>534</v>
      </c>
      <c r="H21">
        <f>SUM(January:December!H21)</f>
        <v>1100</v>
      </c>
      <c r="I21">
        <f>SUM(January:December!I21)</f>
        <v>0</v>
      </c>
      <c r="J21">
        <f>SUM(January:December!J21)</f>
        <v>0</v>
      </c>
      <c r="K21">
        <f>SUM(January:December!K21)</f>
        <v>0</v>
      </c>
      <c r="L21">
        <f>SUM(January:December!L21)</f>
        <v>0</v>
      </c>
      <c r="M21" s="2">
        <f>SUM(I21:L21)</f>
        <v>0</v>
      </c>
      <c r="N21" s="2">
        <f>SUM(D21:L21)</f>
        <v>3289</v>
      </c>
    </row>
    <row r="22" spans="1:14" x14ac:dyDescent="0.25">
      <c r="A22" s="4" t="s">
        <v>32</v>
      </c>
      <c r="B22" s="14">
        <v>3</v>
      </c>
      <c r="D22">
        <f>SUM(January:December!D22)</f>
        <v>0</v>
      </c>
      <c r="E22">
        <f>SUM(January:December!E22)</f>
        <v>0</v>
      </c>
      <c r="F22">
        <f>SUM(January:December!F22)</f>
        <v>0</v>
      </c>
      <c r="G22">
        <f>SUM(January:December!G22)</f>
        <v>0</v>
      </c>
      <c r="H22">
        <f>SUM(January:December!H22)</f>
        <v>0</v>
      </c>
      <c r="I22">
        <f>SUM(January:December!I22)</f>
        <v>2557</v>
      </c>
      <c r="J22">
        <f>SUM(January:December!J22)</f>
        <v>1056</v>
      </c>
      <c r="K22">
        <f>SUM(January:December!K22)</f>
        <v>1073</v>
      </c>
      <c r="L22">
        <f>SUM(January:December!L22)</f>
        <v>281</v>
      </c>
      <c r="M22" s="2">
        <f t="shared" ref="M22:M27" si="13">SUM(I22:L22)</f>
        <v>4967</v>
      </c>
      <c r="N22" s="2">
        <f t="shared" ref="N22:N27" si="14">SUM(D22:L22)</f>
        <v>4967</v>
      </c>
    </row>
    <row r="23" spans="1:14" x14ac:dyDescent="0.25">
      <c r="A23" s="4" t="s">
        <v>34</v>
      </c>
      <c r="B23" s="14">
        <v>4</v>
      </c>
      <c r="D23">
        <f>SUM(January:December!D23)</f>
        <v>396</v>
      </c>
      <c r="E23">
        <f>SUM(January:December!E23)</f>
        <v>317</v>
      </c>
      <c r="F23">
        <f>SUM(January:December!F23)</f>
        <v>150</v>
      </c>
      <c r="G23">
        <f>SUM(January:December!G23)</f>
        <v>286</v>
      </c>
      <c r="H23">
        <f>SUM(January:December!H23)</f>
        <v>686</v>
      </c>
      <c r="I23">
        <f>SUM(January:December!I23)</f>
        <v>1395</v>
      </c>
      <c r="J23">
        <f>SUM(January:December!J23)</f>
        <v>560</v>
      </c>
      <c r="K23">
        <f>SUM(January:December!K23)</f>
        <v>593</v>
      </c>
      <c r="L23">
        <f>SUM(January:December!L23)</f>
        <v>153</v>
      </c>
      <c r="M23" s="2">
        <f t="shared" ref="M23" si="15">SUM(I23:L23)</f>
        <v>2701</v>
      </c>
      <c r="N23" s="2">
        <f t="shared" ref="N23" si="16">SUM(D23:L23)</f>
        <v>4536</v>
      </c>
    </row>
    <row r="24" spans="1:14" x14ac:dyDescent="0.25">
      <c r="A24" s="4" t="s">
        <v>37</v>
      </c>
      <c r="B24" s="14">
        <v>5</v>
      </c>
      <c r="D24">
        <f>SUM(January:December!D24)</f>
        <v>343</v>
      </c>
      <c r="E24">
        <f>SUM(January:December!E24)</f>
        <v>359</v>
      </c>
      <c r="F24">
        <f>SUM(January:December!F24)</f>
        <v>119</v>
      </c>
      <c r="G24">
        <f>SUM(January:December!G24)</f>
        <v>269</v>
      </c>
      <c r="H24">
        <f>SUM(January:December!H24)</f>
        <v>1279</v>
      </c>
      <c r="I24">
        <f>SUM(January:December!I24)</f>
        <v>1357</v>
      </c>
      <c r="J24">
        <f>SUM(January:December!J24)</f>
        <v>511</v>
      </c>
      <c r="K24">
        <f>SUM(January:December!K24)</f>
        <v>531</v>
      </c>
      <c r="L24">
        <f>SUM(January:December!L24)</f>
        <v>135</v>
      </c>
      <c r="M24" s="2">
        <f t="shared" ref="M24" si="17">SUM(I24:L24)</f>
        <v>2534</v>
      </c>
      <c r="N24" s="2">
        <f t="shared" si="14"/>
        <v>4903</v>
      </c>
    </row>
    <row r="25" spans="1:14" x14ac:dyDescent="0.25">
      <c r="A25" s="4" t="s">
        <v>30</v>
      </c>
      <c r="B25" s="14">
        <v>6</v>
      </c>
      <c r="D25">
        <f>SUM(January:December!D25)</f>
        <v>737</v>
      </c>
      <c r="E25">
        <f>SUM(January:December!E25)</f>
        <v>675</v>
      </c>
      <c r="F25">
        <f>SUM(January:December!F25)</f>
        <v>300</v>
      </c>
      <c r="G25">
        <f>SUM(January:December!G25)</f>
        <v>522</v>
      </c>
      <c r="H25">
        <f>SUM(January:December!H25)</f>
        <v>1715</v>
      </c>
      <c r="I25">
        <f>SUM(January:December!I25)</f>
        <v>0</v>
      </c>
      <c r="J25">
        <f>SUM(January:December!J25)</f>
        <v>0</v>
      </c>
      <c r="K25">
        <f>SUM(January:December!K25)</f>
        <v>0</v>
      </c>
      <c r="L25">
        <f>SUM(January:December!L25)</f>
        <v>0</v>
      </c>
      <c r="M25" s="2">
        <f t="shared" si="13"/>
        <v>0</v>
      </c>
      <c r="N25" s="2">
        <f t="shared" si="14"/>
        <v>3949</v>
      </c>
    </row>
    <row r="26" spans="1:14" x14ac:dyDescent="0.25">
      <c r="A26" s="17" t="s">
        <v>17</v>
      </c>
      <c r="B26" s="14">
        <v>8</v>
      </c>
      <c r="D26">
        <f>SUM(January:December!D26)</f>
        <v>294</v>
      </c>
      <c r="E26">
        <f>SUM(January:December!E26)</f>
        <v>242</v>
      </c>
      <c r="F26">
        <f>SUM(January:December!F26)</f>
        <v>129</v>
      </c>
      <c r="G26">
        <f>SUM(January:December!G26)</f>
        <v>220</v>
      </c>
      <c r="H26">
        <f>SUM(January:December!H26)</f>
        <v>843</v>
      </c>
      <c r="I26">
        <f>SUM(January:December!I26)</f>
        <v>0</v>
      </c>
      <c r="J26">
        <f>SUM(January:December!J26)</f>
        <v>0</v>
      </c>
      <c r="K26">
        <f>SUM(January:December!K26)</f>
        <v>0</v>
      </c>
      <c r="L26">
        <f>SUM(January:December!L26)</f>
        <v>0</v>
      </c>
      <c r="M26" s="2">
        <f t="shared" si="13"/>
        <v>0</v>
      </c>
      <c r="N26" s="2">
        <f t="shared" si="14"/>
        <v>1728</v>
      </c>
    </row>
    <row r="27" spans="1:14" x14ac:dyDescent="0.25">
      <c r="A27" s="17" t="s">
        <v>33</v>
      </c>
      <c r="B27" s="14">
        <v>9</v>
      </c>
      <c r="D27">
        <f>SUM(January:December!D27)</f>
        <v>0</v>
      </c>
      <c r="E27">
        <f>SUM(January:December!E27)</f>
        <v>0</v>
      </c>
      <c r="F27">
        <f>SUM(January:December!F27)</f>
        <v>0</v>
      </c>
      <c r="G27">
        <f>SUM(January:December!G27)</f>
        <v>0</v>
      </c>
      <c r="H27">
        <f>SUM(January:December!H27)</f>
        <v>1</v>
      </c>
      <c r="I27">
        <f>SUM(January:December!I27)</f>
        <v>0</v>
      </c>
      <c r="J27">
        <f>SUM(January:December!J27)</f>
        <v>0</v>
      </c>
      <c r="K27">
        <f>SUM(January:December!K27)</f>
        <v>0</v>
      </c>
      <c r="L27">
        <f>SUM(January:December!L27)</f>
        <v>0</v>
      </c>
      <c r="M27" s="2">
        <f t="shared" si="13"/>
        <v>0</v>
      </c>
      <c r="N27" s="2">
        <f t="shared" si="14"/>
        <v>1</v>
      </c>
    </row>
    <row r="28" spans="1:14" x14ac:dyDescent="0.25">
      <c r="A28" s="5" t="s">
        <v>21</v>
      </c>
      <c r="B28" s="5"/>
      <c r="D28" s="9">
        <f t="shared" ref="D28:N28" si="18">SUM(D19:D27)</f>
        <v>3914</v>
      </c>
      <c r="E28" s="9">
        <f t="shared" si="18"/>
        <v>3494</v>
      </c>
      <c r="F28" s="9">
        <f t="shared" si="18"/>
        <v>1474</v>
      </c>
      <c r="G28" s="9">
        <f t="shared" si="18"/>
        <v>2863</v>
      </c>
      <c r="H28" s="9">
        <f t="shared" si="18"/>
        <v>9171</v>
      </c>
      <c r="I28" s="9">
        <f t="shared" si="18"/>
        <v>5309</v>
      </c>
      <c r="J28" s="9">
        <f t="shared" si="18"/>
        <v>2127</v>
      </c>
      <c r="K28" s="9">
        <f t="shared" si="18"/>
        <v>2197</v>
      </c>
      <c r="L28" s="9">
        <f t="shared" si="18"/>
        <v>569</v>
      </c>
      <c r="M28" s="9">
        <f t="shared" si="18"/>
        <v>10202</v>
      </c>
      <c r="N28" s="9">
        <f t="shared" si="18"/>
        <v>31118</v>
      </c>
    </row>
    <row r="29" spans="1:14" x14ac:dyDescent="0.25">
      <c r="A29" s="3"/>
      <c r="B29" s="3"/>
    </row>
    <row r="30" spans="1:14" x14ac:dyDescent="0.25">
      <c r="A30" s="19" t="s">
        <v>22</v>
      </c>
      <c r="B30" s="5"/>
      <c r="D30" s="9">
        <f>SUM(D13+D17+D28)</f>
        <v>4835</v>
      </c>
      <c r="E30" s="9">
        <f>SUM(E13+E17+E28)</f>
        <v>4078</v>
      </c>
      <c r="F30" s="9">
        <f>SUM(F13+F17+F28)</f>
        <v>1824</v>
      </c>
      <c r="G30" s="9">
        <f>SUM(G13+G17+G28)</f>
        <v>3321</v>
      </c>
      <c r="H30" s="9">
        <f t="shared" ref="H30:M30" si="19">SUM(H10+H13+H17+H28)</f>
        <v>10614</v>
      </c>
      <c r="I30" s="9">
        <f t="shared" si="19"/>
        <v>7399</v>
      </c>
      <c r="J30" s="9">
        <f t="shared" si="19"/>
        <v>3157</v>
      </c>
      <c r="K30" s="9">
        <f t="shared" si="19"/>
        <v>3028</v>
      </c>
      <c r="L30" s="9">
        <f t="shared" si="19"/>
        <v>688</v>
      </c>
      <c r="M30" s="9">
        <f t="shared" si="19"/>
        <v>14272</v>
      </c>
      <c r="N30" s="18">
        <f>SUM(D30:L30)</f>
        <v>38944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20">IF(D13&gt;0,AVERAGE(D12:D12),0)</f>
        <v>0</v>
      </c>
      <c r="E32" s="2">
        <f t="shared" si="20"/>
        <v>0</v>
      </c>
      <c r="F32" s="2">
        <f t="shared" si="20"/>
        <v>0</v>
      </c>
      <c r="G32" s="2">
        <f t="shared" si="20"/>
        <v>0</v>
      </c>
      <c r="H32" s="2">
        <f t="shared" si="20"/>
        <v>0</v>
      </c>
      <c r="I32" s="2">
        <f t="shared" si="20"/>
        <v>0</v>
      </c>
      <c r="J32" s="2">
        <f t="shared" si="20"/>
        <v>0</v>
      </c>
      <c r="K32" s="2">
        <f t="shared" si="20"/>
        <v>0</v>
      </c>
      <c r="L32" s="2">
        <f t="shared" si="20"/>
        <v>0</v>
      </c>
      <c r="M32" s="2">
        <f t="shared" si="20"/>
        <v>0</v>
      </c>
      <c r="N32" s="11">
        <f t="shared" si="20"/>
        <v>0</v>
      </c>
    </row>
    <row r="33" spans="1:14" x14ac:dyDescent="0.25">
      <c r="A33" s="8" t="s">
        <v>24</v>
      </c>
      <c r="B33" s="8"/>
      <c r="D33" s="13">
        <f t="shared" ref="D33:N33" si="21">IF(OR(D13&gt;0,D30&gt;0),D13/D30,0)</f>
        <v>0</v>
      </c>
      <c r="E33" s="13">
        <f t="shared" si="21"/>
        <v>0</v>
      </c>
      <c r="F33" s="13">
        <f t="shared" si="21"/>
        <v>0</v>
      </c>
      <c r="G33" s="13">
        <f t="shared" si="21"/>
        <v>0</v>
      </c>
      <c r="H33" s="13">
        <f t="shared" si="21"/>
        <v>0</v>
      </c>
      <c r="I33" s="13">
        <f t="shared" si="21"/>
        <v>0</v>
      </c>
      <c r="J33" s="13">
        <f t="shared" si="21"/>
        <v>0</v>
      </c>
      <c r="K33" s="13">
        <f t="shared" si="21"/>
        <v>0</v>
      </c>
      <c r="L33" s="13">
        <f t="shared" si="21"/>
        <v>0</v>
      </c>
      <c r="M33" s="13">
        <f t="shared" si="21"/>
        <v>0</v>
      </c>
      <c r="N33" s="13">
        <f t="shared" si="21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22">RANK(E32,E$50:E$52)</f>
        <v>3</v>
      </c>
      <c r="F34" s="2">
        <f t="shared" si="22"/>
        <v>3</v>
      </c>
      <c r="G34" s="2">
        <f t="shared" si="22"/>
        <v>3</v>
      </c>
      <c r="H34" s="2">
        <f t="shared" si="22"/>
        <v>3</v>
      </c>
      <c r="I34" s="2">
        <f t="shared" si="22"/>
        <v>3</v>
      </c>
      <c r="J34" s="2">
        <f t="shared" si="22"/>
        <v>3</v>
      </c>
      <c r="K34" s="2">
        <f t="shared" si="22"/>
        <v>3</v>
      </c>
      <c r="L34" s="2">
        <f t="shared" si="22"/>
        <v>3</v>
      </c>
      <c r="M34" s="2">
        <f t="shared" si="22"/>
        <v>3</v>
      </c>
      <c r="N34" s="2">
        <f t="shared" si="2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23">IF(D17&gt;0,AVERAGE(D15:D16),0)</f>
        <v>460.5</v>
      </c>
      <c r="E36" s="2">
        <f t="shared" si="23"/>
        <v>292</v>
      </c>
      <c r="F36" s="2">
        <f t="shared" si="23"/>
        <v>175</v>
      </c>
      <c r="G36" s="2">
        <f t="shared" si="23"/>
        <v>229</v>
      </c>
      <c r="H36" s="2">
        <f t="shared" si="23"/>
        <v>696</v>
      </c>
      <c r="I36" s="2">
        <f t="shared" si="23"/>
        <v>1044</v>
      </c>
      <c r="J36" s="2">
        <f t="shared" si="23"/>
        <v>515</v>
      </c>
      <c r="K36" s="2">
        <f t="shared" si="23"/>
        <v>414.5</v>
      </c>
      <c r="L36" s="2">
        <f t="shared" si="23"/>
        <v>57.5</v>
      </c>
      <c r="M36" s="2">
        <f t="shared" si="23"/>
        <v>2031</v>
      </c>
      <c r="N36" s="11">
        <f t="shared" si="23"/>
        <v>3883.5</v>
      </c>
    </row>
    <row r="37" spans="1:14" x14ac:dyDescent="0.25">
      <c r="A37" s="8" t="s">
        <v>24</v>
      </c>
      <c r="B37" s="8"/>
      <c r="D37" s="13">
        <f t="shared" ref="D37:N37" si="24">IF(D30&gt;0,D17/D30,0)</f>
        <v>0.1904860392967942</v>
      </c>
      <c r="E37" s="13">
        <f t="shared" si="24"/>
        <v>0.14320745463462481</v>
      </c>
      <c r="F37" s="13">
        <f t="shared" si="24"/>
        <v>0.19188596491228072</v>
      </c>
      <c r="G37" s="13">
        <f t="shared" si="24"/>
        <v>0.1379102679915688</v>
      </c>
      <c r="H37" s="13">
        <f t="shared" si="24"/>
        <v>0.13114754098360656</v>
      </c>
      <c r="I37" s="13">
        <f t="shared" si="24"/>
        <v>0.28220029733747803</v>
      </c>
      <c r="J37" s="13">
        <f t="shared" si="24"/>
        <v>0.32625910674691161</v>
      </c>
      <c r="K37" s="13">
        <f t="shared" si="24"/>
        <v>0.273778071334214</v>
      </c>
      <c r="L37" s="13">
        <f t="shared" si="24"/>
        <v>0.16715116279069767</v>
      </c>
      <c r="M37" s="13">
        <f t="shared" si="24"/>
        <v>0.28461322869955158</v>
      </c>
      <c r="N37" s="13">
        <f t="shared" si="24"/>
        <v>0.19944022185702548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25">RANK(E36,E$50:E$52)</f>
        <v>2</v>
      </c>
      <c r="F38" s="2">
        <f t="shared" si="25"/>
        <v>1</v>
      </c>
      <c r="G38" s="2">
        <f t="shared" si="25"/>
        <v>2</v>
      </c>
      <c r="H38" s="2">
        <f t="shared" si="25"/>
        <v>2</v>
      </c>
      <c r="I38" s="2">
        <f t="shared" si="25"/>
        <v>1</v>
      </c>
      <c r="J38" s="2">
        <f t="shared" si="25"/>
        <v>1</v>
      </c>
      <c r="K38" s="2">
        <f t="shared" si="25"/>
        <v>1</v>
      </c>
      <c r="L38" s="2">
        <f t="shared" si="25"/>
        <v>2</v>
      </c>
      <c r="M38" s="2">
        <f t="shared" si="25"/>
        <v>1</v>
      </c>
      <c r="N38" s="2">
        <f t="shared" si="2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26">IF(D28&gt;0,AVERAGE(D19:D27),0)</f>
        <v>434.88888888888891</v>
      </c>
      <c r="E40" s="2">
        <f t="shared" si="26"/>
        <v>388.22222222222223</v>
      </c>
      <c r="F40" s="2">
        <f t="shared" si="26"/>
        <v>163.77777777777777</v>
      </c>
      <c r="G40" s="2">
        <f t="shared" si="26"/>
        <v>318.11111111111109</v>
      </c>
      <c r="H40" s="2">
        <f t="shared" si="26"/>
        <v>1019</v>
      </c>
      <c r="I40" s="2">
        <f t="shared" si="26"/>
        <v>589.88888888888891</v>
      </c>
      <c r="J40" s="2">
        <f t="shared" si="26"/>
        <v>236.33333333333334</v>
      </c>
      <c r="K40" s="2">
        <f t="shared" si="26"/>
        <v>244.11111111111111</v>
      </c>
      <c r="L40" s="2">
        <f t="shared" si="26"/>
        <v>63.222222222222221</v>
      </c>
      <c r="M40" s="2">
        <f t="shared" si="26"/>
        <v>1133.5555555555557</v>
      </c>
      <c r="N40" s="11">
        <f t="shared" si="26"/>
        <v>3457.5555555555557</v>
      </c>
    </row>
    <row r="41" spans="1:14" x14ac:dyDescent="0.25">
      <c r="A41" s="8" t="s">
        <v>24</v>
      </c>
      <c r="B41" s="8"/>
      <c r="D41" s="13">
        <f>IF(D30&gt;0,D28/D30,0)</f>
        <v>0.8095139607032058</v>
      </c>
      <c r="E41" s="13">
        <f t="shared" ref="E41:N41" si="27">IF(E30&gt;0,E28/E30,0)</f>
        <v>0.85679254536537519</v>
      </c>
      <c r="F41" s="13">
        <f t="shared" si="27"/>
        <v>0.80811403508771928</v>
      </c>
      <c r="G41" s="13">
        <f t="shared" si="27"/>
        <v>0.8620897320084312</v>
      </c>
      <c r="H41" s="13">
        <f t="shared" si="27"/>
        <v>0.86404748445449409</v>
      </c>
      <c r="I41" s="13">
        <f t="shared" si="27"/>
        <v>0.71752939586430597</v>
      </c>
      <c r="J41" s="13">
        <f t="shared" si="27"/>
        <v>0.67374089325308839</v>
      </c>
      <c r="K41" s="13">
        <f t="shared" si="27"/>
        <v>0.72556142668428003</v>
      </c>
      <c r="L41" s="13">
        <f t="shared" si="27"/>
        <v>0.82703488372093026</v>
      </c>
      <c r="M41" s="13">
        <f t="shared" si="27"/>
        <v>0.71482623318385652</v>
      </c>
      <c r="N41" s="13">
        <f t="shared" si="27"/>
        <v>0.79904478225143794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28">RANK(E40,E$50:E$52)</f>
        <v>1</v>
      </c>
      <c r="F42" s="2">
        <f t="shared" si="28"/>
        <v>2</v>
      </c>
      <c r="G42" s="2">
        <f t="shared" si="28"/>
        <v>1</v>
      </c>
      <c r="H42" s="2">
        <f t="shared" si="28"/>
        <v>1</v>
      </c>
      <c r="I42" s="2">
        <f t="shared" si="28"/>
        <v>2</v>
      </c>
      <c r="J42" s="2">
        <f t="shared" si="28"/>
        <v>2</v>
      </c>
      <c r="K42" s="2">
        <f t="shared" si="28"/>
        <v>2</v>
      </c>
      <c r="L42" s="2">
        <f t="shared" si="28"/>
        <v>1</v>
      </c>
      <c r="M42" s="2">
        <f t="shared" si="28"/>
        <v>2</v>
      </c>
      <c r="N42" s="2">
        <f t="shared" si="2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9">D30/COUNTA($B$8:$B$27)</f>
        <v>402.91666666666669</v>
      </c>
      <c r="E44" s="11">
        <f t="shared" si="29"/>
        <v>339.83333333333331</v>
      </c>
      <c r="F44" s="11">
        <f t="shared" si="29"/>
        <v>152</v>
      </c>
      <c r="G44" s="11">
        <f t="shared" si="29"/>
        <v>276.75</v>
      </c>
      <c r="H44" s="11">
        <f t="shared" si="29"/>
        <v>884.5</v>
      </c>
      <c r="I44" s="11">
        <f t="shared" si="29"/>
        <v>616.58333333333337</v>
      </c>
      <c r="J44" s="11">
        <f t="shared" si="29"/>
        <v>263.08333333333331</v>
      </c>
      <c r="K44" s="11">
        <f t="shared" si="29"/>
        <v>252.33333333333334</v>
      </c>
      <c r="L44" s="11">
        <f t="shared" si="29"/>
        <v>57.333333333333336</v>
      </c>
      <c r="M44" s="11">
        <f t="shared" si="29"/>
        <v>1189.3333333333333</v>
      </c>
      <c r="N44" s="11">
        <f t="shared" si="29"/>
        <v>3245.3333333333335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30">E32</f>
        <v>0</v>
      </c>
      <c r="F50">
        <f t="shared" si="30"/>
        <v>0</v>
      </c>
      <c r="G50">
        <f t="shared" si="30"/>
        <v>0</v>
      </c>
      <c r="H50">
        <f t="shared" si="30"/>
        <v>0</v>
      </c>
      <c r="I50">
        <f t="shared" si="30"/>
        <v>0</v>
      </c>
      <c r="J50">
        <f t="shared" si="30"/>
        <v>0</v>
      </c>
      <c r="K50">
        <f t="shared" si="30"/>
        <v>0</v>
      </c>
      <c r="L50">
        <f t="shared" si="30"/>
        <v>0</v>
      </c>
      <c r="M50">
        <f t="shared" si="30"/>
        <v>0</v>
      </c>
      <c r="N50" s="10">
        <f t="shared" si="30"/>
        <v>0</v>
      </c>
    </row>
    <row r="51" spans="1:14" x14ac:dyDescent="0.25">
      <c r="D51">
        <f>D36</f>
        <v>460.5</v>
      </c>
      <c r="E51">
        <f t="shared" ref="E51:N51" si="31">E36</f>
        <v>292</v>
      </c>
      <c r="F51">
        <f t="shared" si="31"/>
        <v>175</v>
      </c>
      <c r="G51">
        <f t="shared" si="31"/>
        <v>229</v>
      </c>
      <c r="H51">
        <f t="shared" si="31"/>
        <v>696</v>
      </c>
      <c r="I51">
        <f t="shared" si="31"/>
        <v>1044</v>
      </c>
      <c r="J51">
        <f t="shared" si="31"/>
        <v>515</v>
      </c>
      <c r="K51">
        <f t="shared" si="31"/>
        <v>414.5</v>
      </c>
      <c r="L51">
        <f t="shared" si="31"/>
        <v>57.5</v>
      </c>
      <c r="M51">
        <f t="shared" si="31"/>
        <v>2031</v>
      </c>
      <c r="N51" s="10">
        <f t="shared" si="31"/>
        <v>3883.5</v>
      </c>
    </row>
    <row r="52" spans="1:14" x14ac:dyDescent="0.25">
      <c r="D52">
        <f>D40</f>
        <v>434.88888888888891</v>
      </c>
      <c r="E52">
        <f t="shared" ref="E52:N52" si="32">E40</f>
        <v>388.22222222222223</v>
      </c>
      <c r="F52">
        <f t="shared" si="32"/>
        <v>163.77777777777777</v>
      </c>
      <c r="G52">
        <f t="shared" si="32"/>
        <v>318.11111111111109</v>
      </c>
      <c r="H52">
        <f t="shared" si="32"/>
        <v>1019</v>
      </c>
      <c r="I52">
        <f t="shared" si="32"/>
        <v>589.88888888888891</v>
      </c>
      <c r="J52">
        <f t="shared" si="32"/>
        <v>236.33333333333334</v>
      </c>
      <c r="K52">
        <f t="shared" si="32"/>
        <v>244.11111111111111</v>
      </c>
      <c r="L52">
        <f t="shared" si="32"/>
        <v>63.222222222222221</v>
      </c>
      <c r="M52">
        <f t="shared" si="32"/>
        <v>1133.5555555555557</v>
      </c>
      <c r="N52" s="10">
        <f t="shared" si="32"/>
        <v>3457.5555555555557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FEBRUARY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4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4</v>
      </c>
    </row>
    <row r="9" spans="1:14" x14ac:dyDescent="0.25">
      <c r="A9" s="4" t="s">
        <v>15</v>
      </c>
      <c r="B9" s="3"/>
      <c r="D9">
        <v>35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39</v>
      </c>
    </row>
    <row r="10" spans="1:14" x14ac:dyDescent="0.25">
      <c r="A10" s="5" t="s">
        <v>16</v>
      </c>
      <c r="B10" s="5"/>
      <c r="D10" s="9">
        <f>SUM(D8:D9)</f>
        <v>35</v>
      </c>
      <c r="E10" s="9">
        <f t="shared" ref="E10:L10" si="0">SUM(E8:E9)</f>
        <v>4</v>
      </c>
      <c r="F10" s="9">
        <f t="shared" si="0"/>
        <v>0</v>
      </c>
      <c r="G10" s="9">
        <f t="shared" si="0"/>
        <v>0</v>
      </c>
      <c r="H10" s="9">
        <f t="shared" si="0"/>
        <v>4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44</v>
      </c>
      <c r="F15">
        <v>24</v>
      </c>
      <c r="G15">
        <v>38</v>
      </c>
      <c r="H15">
        <v>38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191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158</v>
      </c>
      <c r="J16">
        <v>79</v>
      </c>
      <c r="K16">
        <v>54</v>
      </c>
      <c r="L16">
        <v>4</v>
      </c>
      <c r="M16" s="2">
        <f t="shared" si="2"/>
        <v>295</v>
      </c>
      <c r="N16" s="2">
        <f t="shared" si="3"/>
        <v>295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44</v>
      </c>
      <c r="F17" s="9">
        <f t="shared" si="4"/>
        <v>24</v>
      </c>
      <c r="G17" s="9">
        <f t="shared" si="4"/>
        <v>38</v>
      </c>
      <c r="H17" s="9">
        <f t="shared" si="4"/>
        <v>38</v>
      </c>
      <c r="I17" s="9">
        <f t="shared" si="4"/>
        <v>158</v>
      </c>
      <c r="J17" s="9">
        <f t="shared" si="4"/>
        <v>79</v>
      </c>
      <c r="K17" s="9">
        <f t="shared" si="4"/>
        <v>54</v>
      </c>
      <c r="L17" s="9">
        <f t="shared" si="4"/>
        <v>4</v>
      </c>
      <c r="M17" s="9">
        <f t="shared" si="4"/>
        <v>295</v>
      </c>
      <c r="N17" s="9">
        <f t="shared" si="4"/>
        <v>486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83</v>
      </c>
      <c r="E19">
        <v>38</v>
      </c>
      <c r="F19">
        <v>16</v>
      </c>
      <c r="G19">
        <v>33</v>
      </c>
      <c r="H19">
        <v>103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273</v>
      </c>
    </row>
    <row r="20" spans="1:14" x14ac:dyDescent="0.25">
      <c r="A20" s="7" t="s">
        <v>36</v>
      </c>
      <c r="B20" s="14">
        <v>11</v>
      </c>
      <c r="D20">
        <v>41</v>
      </c>
      <c r="E20">
        <v>31</v>
      </c>
      <c r="F20">
        <v>24</v>
      </c>
      <c r="G20">
        <v>19</v>
      </c>
      <c r="H20">
        <v>144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259</v>
      </c>
    </row>
    <row r="21" spans="1:14" x14ac:dyDescent="0.25">
      <c r="A21" s="7" t="s">
        <v>42</v>
      </c>
      <c r="B21" s="14">
        <v>2</v>
      </c>
      <c r="D21">
        <v>61</v>
      </c>
      <c r="E21">
        <v>36</v>
      </c>
      <c r="F21">
        <v>28</v>
      </c>
      <c r="G21">
        <v>43</v>
      </c>
      <c r="H21">
        <v>87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255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178</v>
      </c>
      <c r="J22">
        <v>73</v>
      </c>
      <c r="K22">
        <v>60</v>
      </c>
      <c r="L22">
        <v>15</v>
      </c>
      <c r="M22" s="2">
        <f t="shared" si="5"/>
        <v>326</v>
      </c>
      <c r="N22" s="2">
        <f t="shared" si="6"/>
        <v>326</v>
      </c>
    </row>
    <row r="23" spans="1:14" x14ac:dyDescent="0.25">
      <c r="A23" s="17" t="s">
        <v>34</v>
      </c>
      <c r="B23" s="27">
        <v>4</v>
      </c>
      <c r="D23">
        <v>42</v>
      </c>
      <c r="E23">
        <v>47</v>
      </c>
      <c r="F23">
        <v>38</v>
      </c>
      <c r="G23">
        <v>61</v>
      </c>
      <c r="H23">
        <v>93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281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197</v>
      </c>
      <c r="J24">
        <v>83</v>
      </c>
      <c r="K24">
        <v>64</v>
      </c>
      <c r="L24">
        <v>17</v>
      </c>
      <c r="M24" s="2">
        <f t="shared" si="5"/>
        <v>361</v>
      </c>
      <c r="N24" s="2">
        <f t="shared" si="6"/>
        <v>361</v>
      </c>
    </row>
    <row r="25" spans="1:14" x14ac:dyDescent="0.25">
      <c r="A25" s="4" t="s">
        <v>30</v>
      </c>
      <c r="B25" s="14">
        <v>6</v>
      </c>
      <c r="D25">
        <v>59</v>
      </c>
      <c r="E25">
        <v>56</v>
      </c>
      <c r="F25">
        <v>29</v>
      </c>
      <c r="G25">
        <v>62</v>
      </c>
      <c r="H25">
        <v>99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305</v>
      </c>
    </row>
    <row r="26" spans="1:14" x14ac:dyDescent="0.25">
      <c r="A26" s="17" t="s">
        <v>17</v>
      </c>
      <c r="B26" s="14">
        <v>8</v>
      </c>
      <c r="D26">
        <v>54</v>
      </c>
      <c r="E26">
        <v>44</v>
      </c>
      <c r="F26">
        <v>15</v>
      </c>
      <c r="G26">
        <v>33</v>
      </c>
      <c r="H26">
        <v>127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273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340</v>
      </c>
      <c r="E28" s="9">
        <f t="shared" si="7"/>
        <v>252</v>
      </c>
      <c r="F28" s="9">
        <f t="shared" si="7"/>
        <v>150</v>
      </c>
      <c r="G28" s="9">
        <f t="shared" si="7"/>
        <v>251</v>
      </c>
      <c r="H28" s="9">
        <f t="shared" si="7"/>
        <v>653</v>
      </c>
      <c r="I28" s="9">
        <f t="shared" si="7"/>
        <v>375</v>
      </c>
      <c r="J28" s="9">
        <f t="shared" si="7"/>
        <v>156</v>
      </c>
      <c r="K28" s="9">
        <f t="shared" si="7"/>
        <v>124</v>
      </c>
      <c r="L28" s="9">
        <f t="shared" si="7"/>
        <v>32</v>
      </c>
      <c r="M28" s="9">
        <f t="shared" si="7"/>
        <v>687</v>
      </c>
      <c r="N28" s="9">
        <f t="shared" si="7"/>
        <v>2333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387</v>
      </c>
      <c r="E30" s="9">
        <f>SUM(E13+E17+E28)</f>
        <v>296</v>
      </c>
      <c r="F30" s="9">
        <f>SUM(F13+F17+F28)</f>
        <v>174</v>
      </c>
      <c r="G30" s="9">
        <f>SUM(G13+G17+G28)</f>
        <v>289</v>
      </c>
      <c r="H30" s="9">
        <f>SUM(H10+H13+H17+H28)</f>
        <v>695</v>
      </c>
      <c r="I30" s="9">
        <f t="shared" ref="I30:M30" si="8">SUM(I10+I13+I17+I28)</f>
        <v>533</v>
      </c>
      <c r="J30" s="9">
        <f t="shared" si="8"/>
        <v>235</v>
      </c>
      <c r="K30" s="9">
        <f t="shared" si="8"/>
        <v>178</v>
      </c>
      <c r="L30" s="9">
        <f t="shared" si="8"/>
        <v>36</v>
      </c>
      <c r="M30" s="9">
        <f t="shared" si="8"/>
        <v>982</v>
      </c>
      <c r="N30" s="9">
        <f>SUM(D30:L30)</f>
        <v>2823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23.5</v>
      </c>
      <c r="E36" s="2">
        <f t="shared" si="12"/>
        <v>22</v>
      </c>
      <c r="F36" s="2">
        <f t="shared" si="12"/>
        <v>12</v>
      </c>
      <c r="G36" s="2">
        <f t="shared" si="12"/>
        <v>19</v>
      </c>
      <c r="H36" s="2">
        <f t="shared" si="12"/>
        <v>19</v>
      </c>
      <c r="I36" s="2">
        <f t="shared" si="12"/>
        <v>79</v>
      </c>
      <c r="J36" s="2">
        <f t="shared" si="12"/>
        <v>39.5</v>
      </c>
      <c r="K36" s="2">
        <f t="shared" si="12"/>
        <v>27</v>
      </c>
      <c r="L36" s="2">
        <f t="shared" si="12"/>
        <v>2</v>
      </c>
      <c r="M36" s="2">
        <f t="shared" si="12"/>
        <v>147.5</v>
      </c>
      <c r="N36" s="2">
        <f t="shared" si="12"/>
        <v>243</v>
      </c>
    </row>
    <row r="37" spans="1:14" x14ac:dyDescent="0.25">
      <c r="A37" s="8" t="s">
        <v>24</v>
      </c>
      <c r="B37" s="8"/>
      <c r="D37" s="13">
        <f t="shared" ref="D37:N37" si="13">IF(D30&gt;0,D17/D30,0)</f>
        <v>0.12144702842377261</v>
      </c>
      <c r="E37" s="13">
        <f t="shared" si="13"/>
        <v>0.14864864864864866</v>
      </c>
      <c r="F37" s="13">
        <f t="shared" si="13"/>
        <v>0.13793103448275862</v>
      </c>
      <c r="G37" s="13">
        <f t="shared" si="13"/>
        <v>0.13148788927335639</v>
      </c>
      <c r="H37" s="13">
        <f t="shared" si="13"/>
        <v>5.4676258992805753E-2</v>
      </c>
      <c r="I37" s="13">
        <f t="shared" si="13"/>
        <v>0.29643527204502812</v>
      </c>
      <c r="J37" s="13">
        <f t="shared" si="13"/>
        <v>0.33617021276595743</v>
      </c>
      <c r="K37" s="13">
        <f t="shared" si="13"/>
        <v>0.30337078651685395</v>
      </c>
      <c r="L37" s="13">
        <f t="shared" si="13"/>
        <v>0.1111111111111111</v>
      </c>
      <c r="M37" s="13">
        <f t="shared" si="13"/>
        <v>0.30040733197556008</v>
      </c>
      <c r="N37" s="13">
        <f t="shared" si="13"/>
        <v>0.17215727948990436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37.777777777777779</v>
      </c>
      <c r="E40" s="2">
        <f t="shared" si="15"/>
        <v>28</v>
      </c>
      <c r="F40" s="2">
        <f t="shared" si="15"/>
        <v>16.666666666666668</v>
      </c>
      <c r="G40" s="2">
        <f t="shared" si="15"/>
        <v>27.888888888888889</v>
      </c>
      <c r="H40" s="2">
        <f t="shared" si="15"/>
        <v>72.555555555555557</v>
      </c>
      <c r="I40" s="2">
        <f t="shared" si="15"/>
        <v>41.666666666666664</v>
      </c>
      <c r="J40" s="2">
        <f t="shared" si="15"/>
        <v>17.333333333333332</v>
      </c>
      <c r="K40" s="2">
        <f t="shared" si="15"/>
        <v>13.777777777777779</v>
      </c>
      <c r="L40" s="2">
        <f t="shared" si="15"/>
        <v>3.5555555555555554</v>
      </c>
      <c r="M40" s="2">
        <f t="shared" si="15"/>
        <v>76.333333333333329</v>
      </c>
      <c r="N40" s="2">
        <f t="shared" si="15"/>
        <v>259.22222222222223</v>
      </c>
    </row>
    <row r="41" spans="1:14" x14ac:dyDescent="0.25">
      <c r="A41" s="8" t="s">
        <v>24</v>
      </c>
      <c r="B41" s="8"/>
      <c r="D41" s="13">
        <f>IF(D30&gt;0,D28/D30,0)</f>
        <v>0.87855297157622736</v>
      </c>
      <c r="E41" s="13">
        <f t="shared" ref="E41:N41" si="16">IF(E30&gt;0,E28/E30,0)</f>
        <v>0.85135135135135132</v>
      </c>
      <c r="F41" s="13">
        <f t="shared" si="16"/>
        <v>0.86206896551724133</v>
      </c>
      <c r="G41" s="13">
        <f t="shared" si="16"/>
        <v>0.86851211072664358</v>
      </c>
      <c r="H41" s="13">
        <f t="shared" si="16"/>
        <v>0.93956834532374101</v>
      </c>
      <c r="I41" s="13">
        <f t="shared" si="16"/>
        <v>0.70356472795497182</v>
      </c>
      <c r="J41" s="13">
        <f t="shared" si="16"/>
        <v>0.66382978723404251</v>
      </c>
      <c r="K41" s="13">
        <f t="shared" si="16"/>
        <v>0.6966292134831461</v>
      </c>
      <c r="L41" s="13">
        <f t="shared" si="16"/>
        <v>0.88888888888888884</v>
      </c>
      <c r="M41" s="13">
        <f t="shared" si="16"/>
        <v>0.69959266802443987</v>
      </c>
      <c r="N41" s="13">
        <f t="shared" si="16"/>
        <v>0.82642578816861489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32.25</v>
      </c>
      <c r="E44" s="11">
        <f t="shared" si="18"/>
        <v>24.666666666666668</v>
      </c>
      <c r="F44" s="11">
        <f t="shared" si="18"/>
        <v>14.5</v>
      </c>
      <c r="G44" s="11">
        <f t="shared" si="18"/>
        <v>24.083333333333332</v>
      </c>
      <c r="H44" s="11">
        <f t="shared" si="18"/>
        <v>57.916666666666664</v>
      </c>
      <c r="I44" s="11">
        <f t="shared" si="18"/>
        <v>44.416666666666664</v>
      </c>
      <c r="J44" s="11">
        <f t="shared" si="18"/>
        <v>19.583333333333332</v>
      </c>
      <c r="K44" s="11">
        <f t="shared" si="18"/>
        <v>14.833333333333334</v>
      </c>
      <c r="L44" s="11">
        <f t="shared" si="18"/>
        <v>3</v>
      </c>
      <c r="M44" s="11">
        <f t="shared" si="18"/>
        <v>81.833333333333329</v>
      </c>
      <c r="N44" s="11">
        <f t="shared" si="18"/>
        <v>235.25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23.5</v>
      </c>
      <c r="E51">
        <f t="shared" ref="E51:N51" si="20">E36</f>
        <v>22</v>
      </c>
      <c r="F51">
        <f t="shared" si="20"/>
        <v>12</v>
      </c>
      <c r="G51">
        <f t="shared" si="20"/>
        <v>19</v>
      </c>
      <c r="H51">
        <f t="shared" si="20"/>
        <v>19</v>
      </c>
      <c r="I51">
        <f t="shared" si="20"/>
        <v>79</v>
      </c>
      <c r="J51">
        <f t="shared" si="20"/>
        <v>39.5</v>
      </c>
      <c r="K51">
        <f t="shared" si="20"/>
        <v>27</v>
      </c>
      <c r="L51">
        <f t="shared" si="20"/>
        <v>2</v>
      </c>
      <c r="M51">
        <f t="shared" si="20"/>
        <v>147.5</v>
      </c>
      <c r="N51" s="10">
        <f t="shared" si="20"/>
        <v>243</v>
      </c>
    </row>
    <row r="52" spans="1:14" x14ac:dyDescent="0.25">
      <c r="D52">
        <f>D40</f>
        <v>37.777777777777779</v>
      </c>
      <c r="E52">
        <f t="shared" ref="E52:N52" si="21">E40</f>
        <v>28</v>
      </c>
      <c r="F52">
        <f t="shared" si="21"/>
        <v>16.666666666666668</v>
      </c>
      <c r="G52">
        <f t="shared" si="21"/>
        <v>27.888888888888889</v>
      </c>
      <c r="H52">
        <f t="shared" si="21"/>
        <v>72.555555555555557</v>
      </c>
      <c r="I52">
        <f t="shared" si="21"/>
        <v>41.666666666666664</v>
      </c>
      <c r="J52">
        <f t="shared" si="21"/>
        <v>17.333333333333332</v>
      </c>
      <c r="K52">
        <f t="shared" si="21"/>
        <v>13.777777777777779</v>
      </c>
      <c r="L52">
        <f t="shared" si="21"/>
        <v>3.5555555555555554</v>
      </c>
      <c r="M52">
        <f t="shared" si="21"/>
        <v>76.333333333333329</v>
      </c>
      <c r="N52" s="10">
        <f t="shared" si="21"/>
        <v>259.22222222222223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MARCH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7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7</v>
      </c>
    </row>
    <row r="9" spans="1:14" x14ac:dyDescent="0.25">
      <c r="A9" s="4" t="s">
        <v>15</v>
      </c>
      <c r="B9" s="3"/>
      <c r="D9">
        <v>43</v>
      </c>
      <c r="E9">
        <v>5</v>
      </c>
      <c r="F9">
        <v>6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5</v>
      </c>
      <c r="F10" s="9">
        <f t="shared" si="0"/>
        <v>6</v>
      </c>
      <c r="G10" s="9">
        <f t="shared" si="0"/>
        <v>4</v>
      </c>
      <c r="H10" s="9">
        <f t="shared" si="0"/>
        <v>7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34</v>
      </c>
      <c r="F15">
        <v>20</v>
      </c>
      <c r="G15">
        <v>28</v>
      </c>
      <c r="H15">
        <v>106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235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135</v>
      </c>
      <c r="J16">
        <v>67</v>
      </c>
      <c r="K16">
        <v>85</v>
      </c>
      <c r="L16">
        <v>16</v>
      </c>
      <c r="M16" s="2">
        <f>SUM(I16:L16)</f>
        <v>303</v>
      </c>
      <c r="N16" s="2">
        <f t="shared" si="3"/>
        <v>303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34</v>
      </c>
      <c r="F17" s="9">
        <f t="shared" si="4"/>
        <v>20</v>
      </c>
      <c r="G17" s="9">
        <f t="shared" si="4"/>
        <v>28</v>
      </c>
      <c r="H17" s="9">
        <f t="shared" si="4"/>
        <v>106</v>
      </c>
      <c r="I17" s="9">
        <f t="shared" si="4"/>
        <v>135</v>
      </c>
      <c r="J17" s="9">
        <f t="shared" si="4"/>
        <v>67</v>
      </c>
      <c r="K17" s="9">
        <f t="shared" si="4"/>
        <v>85</v>
      </c>
      <c r="L17" s="9">
        <f t="shared" si="4"/>
        <v>16</v>
      </c>
      <c r="M17" s="9">
        <f t="shared" si="4"/>
        <v>303</v>
      </c>
      <c r="N17" s="9">
        <f t="shared" si="4"/>
        <v>538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49</v>
      </c>
      <c r="E19">
        <v>59</v>
      </c>
      <c r="F19">
        <v>25</v>
      </c>
      <c r="G19">
        <v>45</v>
      </c>
      <c r="H19">
        <v>69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247</v>
      </c>
    </row>
    <row r="20" spans="1:14" x14ac:dyDescent="0.25">
      <c r="A20" s="7" t="s">
        <v>36</v>
      </c>
      <c r="B20" s="14">
        <v>11</v>
      </c>
      <c r="D20">
        <v>50</v>
      </c>
      <c r="E20">
        <v>49</v>
      </c>
      <c r="F20">
        <v>11</v>
      </c>
      <c r="G20">
        <v>48</v>
      </c>
      <c r="H20">
        <v>111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269</v>
      </c>
    </row>
    <row r="21" spans="1:14" x14ac:dyDescent="0.25">
      <c r="A21" s="7" t="s">
        <v>42</v>
      </c>
      <c r="B21" s="14">
        <v>2</v>
      </c>
      <c r="D21">
        <v>77</v>
      </c>
      <c r="E21">
        <v>36</v>
      </c>
      <c r="F21">
        <v>28</v>
      </c>
      <c r="G21">
        <v>34</v>
      </c>
      <c r="H21">
        <v>75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177</v>
      </c>
      <c r="J22">
        <v>79</v>
      </c>
      <c r="K22">
        <v>98</v>
      </c>
      <c r="L22">
        <v>26</v>
      </c>
      <c r="M22" s="2">
        <f t="shared" si="5"/>
        <v>380</v>
      </c>
      <c r="N22" s="2">
        <f t="shared" si="6"/>
        <v>380</v>
      </c>
    </row>
    <row r="23" spans="1:14" x14ac:dyDescent="0.25">
      <c r="A23" s="17" t="s">
        <v>34</v>
      </c>
      <c r="B23" s="27">
        <v>4</v>
      </c>
      <c r="D23">
        <v>57</v>
      </c>
      <c r="E23">
        <v>38</v>
      </c>
      <c r="F23">
        <v>23</v>
      </c>
      <c r="G23">
        <v>33</v>
      </c>
      <c r="H23">
        <v>105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256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231</v>
      </c>
      <c r="J24">
        <v>85</v>
      </c>
      <c r="K24">
        <v>112</v>
      </c>
      <c r="L24">
        <v>26</v>
      </c>
      <c r="M24" s="2">
        <f>SUM(I24:L24)</f>
        <v>454</v>
      </c>
      <c r="N24" s="2">
        <f t="shared" si="6"/>
        <v>454</v>
      </c>
    </row>
    <row r="25" spans="1:14" x14ac:dyDescent="0.25">
      <c r="A25" s="4" t="s">
        <v>30</v>
      </c>
      <c r="B25" s="14">
        <v>6</v>
      </c>
      <c r="D25">
        <v>53</v>
      </c>
      <c r="E25">
        <v>56</v>
      </c>
      <c r="F25">
        <v>33</v>
      </c>
      <c r="G25">
        <v>47</v>
      </c>
      <c r="H25">
        <v>146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335</v>
      </c>
    </row>
    <row r="26" spans="1:14" x14ac:dyDescent="0.25">
      <c r="A26" s="17" t="s">
        <v>17</v>
      </c>
      <c r="B26" s="14">
        <v>8</v>
      </c>
      <c r="D26">
        <v>46</v>
      </c>
      <c r="E26">
        <v>58</v>
      </c>
      <c r="F26">
        <v>35</v>
      </c>
      <c r="G26">
        <v>37</v>
      </c>
      <c r="H26">
        <v>113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289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332</v>
      </c>
      <c r="E28" s="9">
        <f t="shared" si="7"/>
        <v>296</v>
      </c>
      <c r="F28" s="9">
        <f t="shared" si="7"/>
        <v>155</v>
      </c>
      <c r="G28" s="9">
        <f t="shared" si="7"/>
        <v>244</v>
      </c>
      <c r="H28" s="9">
        <f t="shared" si="7"/>
        <v>619</v>
      </c>
      <c r="I28" s="9">
        <f t="shared" si="7"/>
        <v>408</v>
      </c>
      <c r="J28" s="9">
        <f t="shared" si="7"/>
        <v>164</v>
      </c>
      <c r="K28" s="9">
        <f t="shared" si="7"/>
        <v>210</v>
      </c>
      <c r="L28" s="9">
        <f t="shared" si="7"/>
        <v>52</v>
      </c>
      <c r="M28" s="9">
        <f t="shared" si="7"/>
        <v>834</v>
      </c>
      <c r="N28" s="9">
        <f t="shared" si="7"/>
        <v>2480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379</v>
      </c>
      <c r="E30" s="9">
        <f>SUM(E13+E17+E28)</f>
        <v>330</v>
      </c>
      <c r="F30" s="9">
        <f>SUM(F13+F17+F28)</f>
        <v>175</v>
      </c>
      <c r="G30" s="9">
        <f>SUM(G13+G17+G28)</f>
        <v>272</v>
      </c>
      <c r="H30" s="9">
        <f t="shared" ref="H30:M30" si="8">SUM(H10+H13+H17+H28)</f>
        <v>732</v>
      </c>
      <c r="I30" s="9">
        <f t="shared" si="8"/>
        <v>543</v>
      </c>
      <c r="J30" s="9">
        <f t="shared" si="8"/>
        <v>231</v>
      </c>
      <c r="K30" s="9">
        <f t="shared" si="8"/>
        <v>295</v>
      </c>
      <c r="L30" s="9">
        <f t="shared" si="8"/>
        <v>68</v>
      </c>
      <c r="M30" s="9">
        <f t="shared" si="8"/>
        <v>1137</v>
      </c>
      <c r="N30" s="9">
        <f>SUM(D30:L30)</f>
        <v>3025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 t="shared" ref="F36:N36" si="12">IF(F17&gt;0,AVERAGE(F15:F16),0)</f>
        <v>10</v>
      </c>
      <c r="G36" s="2">
        <v>9</v>
      </c>
      <c r="H36" s="2">
        <f t="shared" si="12"/>
        <v>53</v>
      </c>
      <c r="I36" s="2">
        <v>88</v>
      </c>
      <c r="J36" s="2">
        <f t="shared" si="12"/>
        <v>33.5</v>
      </c>
      <c r="K36" s="2">
        <v>25</v>
      </c>
      <c r="L36" s="2">
        <f t="shared" si="12"/>
        <v>8</v>
      </c>
      <c r="M36" s="2">
        <f t="shared" si="12"/>
        <v>151.5</v>
      </c>
      <c r="N36" s="2">
        <f t="shared" si="12"/>
        <v>269</v>
      </c>
    </row>
    <row r="37" spans="1:14" x14ac:dyDescent="0.25">
      <c r="A37" s="8" t="s">
        <v>24</v>
      </c>
      <c r="B37" s="8"/>
      <c r="D37" s="13">
        <f t="shared" ref="D37:N37" si="13">IF(D30&gt;0,D17/D30,0)</f>
        <v>0.12401055408970976</v>
      </c>
      <c r="E37" s="13">
        <f t="shared" si="13"/>
        <v>0.10303030303030303</v>
      </c>
      <c r="F37" s="13">
        <f t="shared" si="13"/>
        <v>0.11428571428571428</v>
      </c>
      <c r="G37" s="13">
        <f t="shared" si="13"/>
        <v>0.10294117647058823</v>
      </c>
      <c r="H37" s="13">
        <f t="shared" si="13"/>
        <v>0.1448087431693989</v>
      </c>
      <c r="I37" s="13">
        <f t="shared" si="13"/>
        <v>0.24861878453038674</v>
      </c>
      <c r="J37" s="13">
        <f t="shared" si="13"/>
        <v>0.29004329004329005</v>
      </c>
      <c r="K37" s="13">
        <f t="shared" si="13"/>
        <v>0.28813559322033899</v>
      </c>
      <c r="L37" s="13">
        <f t="shared" si="13"/>
        <v>0.23529411764705882</v>
      </c>
      <c r="M37" s="13">
        <f t="shared" si="13"/>
        <v>0.26649076517150394</v>
      </c>
      <c r="N37" s="13">
        <f t="shared" si="13"/>
        <v>0.17785123966942148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5">IF(J28&gt;0,AVERAGE(J19:J27),0)</f>
        <v>18.222222222222221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0.87598944591029027</v>
      </c>
      <c r="E41" s="13">
        <f t="shared" ref="E41:N41" si="16">IF(E30&gt;0,E28/E30,0)</f>
        <v>0.89696969696969697</v>
      </c>
      <c r="F41" s="13">
        <f t="shared" si="16"/>
        <v>0.88571428571428568</v>
      </c>
      <c r="G41" s="13">
        <f t="shared" si="16"/>
        <v>0.8970588235294118</v>
      </c>
      <c r="H41" s="13">
        <f t="shared" si="16"/>
        <v>0.84562841530054644</v>
      </c>
      <c r="I41" s="13">
        <f t="shared" si="16"/>
        <v>0.75138121546961323</v>
      </c>
      <c r="J41" s="13">
        <f t="shared" si="16"/>
        <v>0.70995670995671001</v>
      </c>
      <c r="K41" s="13">
        <f t="shared" si="16"/>
        <v>0.71186440677966101</v>
      </c>
      <c r="L41" s="13">
        <f t="shared" si="16"/>
        <v>0.76470588235294112</v>
      </c>
      <c r="M41" s="13">
        <f t="shared" si="16"/>
        <v>0.73350923482849606</v>
      </c>
      <c r="N41" s="13">
        <f t="shared" si="16"/>
        <v>0.81983471074380165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 t="shared" ref="E44:N44" si="18">E30/COUNTA($B$8:$B$27)</f>
        <v>27.5</v>
      </c>
      <c r="F44" s="11">
        <v>14</v>
      </c>
      <c r="G44" s="11">
        <f t="shared" si="18"/>
        <v>22.666666666666668</v>
      </c>
      <c r="H44" s="11">
        <v>49</v>
      </c>
      <c r="I44" s="11">
        <v>46</v>
      </c>
      <c r="J44" s="11">
        <v>20</v>
      </c>
      <c r="K44" s="11">
        <f t="shared" si="18"/>
        <v>24.583333333333332</v>
      </c>
      <c r="L44" s="11">
        <f t="shared" si="18"/>
        <v>5.666666666666667</v>
      </c>
      <c r="M44" s="11">
        <v>86</v>
      </c>
      <c r="N44" s="11">
        <f t="shared" si="18"/>
        <v>252.08333333333334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16</v>
      </c>
      <c r="E51">
        <f t="shared" ref="E51:N51" si="20">E36</f>
        <v>7</v>
      </c>
      <c r="F51">
        <f t="shared" si="20"/>
        <v>10</v>
      </c>
      <c r="G51">
        <f t="shared" si="20"/>
        <v>9</v>
      </c>
      <c r="H51">
        <f t="shared" si="20"/>
        <v>53</v>
      </c>
      <c r="I51">
        <f t="shared" si="20"/>
        <v>88</v>
      </c>
      <c r="J51">
        <f t="shared" si="20"/>
        <v>33.5</v>
      </c>
      <c r="K51">
        <f t="shared" si="20"/>
        <v>25</v>
      </c>
      <c r="L51">
        <f t="shared" si="20"/>
        <v>8</v>
      </c>
      <c r="M51">
        <f t="shared" si="20"/>
        <v>151.5</v>
      </c>
      <c r="N51" s="10">
        <f t="shared" si="20"/>
        <v>269</v>
      </c>
    </row>
    <row r="52" spans="1:14" x14ac:dyDescent="0.25">
      <c r="D52">
        <f>D40</f>
        <v>48</v>
      </c>
      <c r="E52">
        <f t="shared" ref="E52:N52" si="21">E40</f>
        <v>34</v>
      </c>
      <c r="F52">
        <f t="shared" si="21"/>
        <v>20</v>
      </c>
      <c r="G52">
        <f t="shared" si="21"/>
        <v>30</v>
      </c>
      <c r="H52">
        <f t="shared" si="21"/>
        <v>67</v>
      </c>
      <c r="I52">
        <f t="shared" si="21"/>
        <v>20</v>
      </c>
      <c r="J52">
        <f t="shared" si="21"/>
        <v>18.222222222222221</v>
      </c>
      <c r="K52">
        <f t="shared" si="21"/>
        <v>6</v>
      </c>
      <c r="L52">
        <f t="shared" si="21"/>
        <v>5</v>
      </c>
      <c r="M52">
        <f t="shared" si="21"/>
        <v>41</v>
      </c>
      <c r="N52" s="10">
        <f t="shared" si="21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APRIL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6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6</v>
      </c>
    </row>
    <row r="9" spans="1:14" x14ac:dyDescent="0.25">
      <c r="A9" s="4" t="s">
        <v>15</v>
      </c>
      <c r="B9" s="3"/>
      <c r="D9">
        <v>37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42</v>
      </c>
    </row>
    <row r="10" spans="1:14" x14ac:dyDescent="0.25">
      <c r="A10" s="5" t="s">
        <v>16</v>
      </c>
      <c r="B10" s="5"/>
      <c r="D10" s="9">
        <f>SUM(D8:D9)</f>
        <v>37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6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60</v>
      </c>
      <c r="E15">
        <v>27</v>
      </c>
      <c r="F15">
        <v>25</v>
      </c>
      <c r="G15">
        <v>38</v>
      </c>
      <c r="H15">
        <v>64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214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183</v>
      </c>
      <c r="J16">
        <v>72</v>
      </c>
      <c r="K16">
        <v>58</v>
      </c>
      <c r="L16">
        <v>10</v>
      </c>
      <c r="M16" s="2">
        <v>323</v>
      </c>
      <c r="N16" s="2">
        <f t="shared" si="3"/>
        <v>323</v>
      </c>
    </row>
    <row r="17" spans="1:14" x14ac:dyDescent="0.25">
      <c r="A17" s="5" t="s">
        <v>20</v>
      </c>
      <c r="B17" s="6"/>
      <c r="D17" s="9">
        <f>SUM(D15:D16)</f>
        <v>60</v>
      </c>
      <c r="E17" s="9">
        <f t="shared" ref="E17:N17" si="4">SUM(E15:E16)</f>
        <v>27</v>
      </c>
      <c r="F17" s="9">
        <f t="shared" si="4"/>
        <v>25</v>
      </c>
      <c r="G17" s="9">
        <f t="shared" si="4"/>
        <v>38</v>
      </c>
      <c r="H17" s="9">
        <f t="shared" si="4"/>
        <v>64</v>
      </c>
      <c r="I17" s="9">
        <f t="shared" si="4"/>
        <v>183</v>
      </c>
      <c r="J17" s="9">
        <f t="shared" si="4"/>
        <v>72</v>
      </c>
      <c r="K17" s="9">
        <f t="shared" si="4"/>
        <v>58</v>
      </c>
      <c r="L17" s="9">
        <f t="shared" si="4"/>
        <v>10</v>
      </c>
      <c r="M17" s="9">
        <f t="shared" si="4"/>
        <v>323</v>
      </c>
      <c r="N17" s="9">
        <f t="shared" si="4"/>
        <v>537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51</v>
      </c>
      <c r="F19">
        <v>19</v>
      </c>
      <c r="G19">
        <v>37</v>
      </c>
      <c r="H19">
        <v>120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289</v>
      </c>
    </row>
    <row r="20" spans="1:14" x14ac:dyDescent="0.25">
      <c r="A20" s="7" t="s">
        <v>36</v>
      </c>
      <c r="B20" s="14">
        <v>11</v>
      </c>
      <c r="D20">
        <v>67</v>
      </c>
      <c r="E20">
        <v>48</v>
      </c>
      <c r="F20">
        <v>21</v>
      </c>
      <c r="G20">
        <v>48</v>
      </c>
      <c r="H20">
        <v>142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326</v>
      </c>
    </row>
    <row r="21" spans="1:14" x14ac:dyDescent="0.25">
      <c r="A21" s="7" t="s">
        <v>42</v>
      </c>
      <c r="B21" s="14">
        <v>2</v>
      </c>
      <c r="D21">
        <v>68</v>
      </c>
      <c r="E21">
        <v>48</v>
      </c>
      <c r="F21">
        <v>23</v>
      </c>
      <c r="G21">
        <v>48</v>
      </c>
      <c r="H21">
        <v>52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239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251</v>
      </c>
      <c r="J22">
        <v>78</v>
      </c>
      <c r="K22">
        <v>73</v>
      </c>
      <c r="L22">
        <v>31</v>
      </c>
      <c r="M22" s="2">
        <f t="shared" si="5"/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70</v>
      </c>
      <c r="E23">
        <v>59</v>
      </c>
      <c r="F23">
        <v>20</v>
      </c>
      <c r="G23">
        <v>41</v>
      </c>
      <c r="H23">
        <v>117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307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263</v>
      </c>
      <c r="J24">
        <v>76</v>
      </c>
      <c r="K24">
        <v>93</v>
      </c>
      <c r="L24">
        <v>31</v>
      </c>
      <c r="M24" s="2">
        <v>463</v>
      </c>
      <c r="N24" s="2">
        <f t="shared" si="6"/>
        <v>463</v>
      </c>
    </row>
    <row r="25" spans="1:14" x14ac:dyDescent="0.25">
      <c r="A25" s="4" t="s">
        <v>30</v>
      </c>
      <c r="B25" s="14">
        <v>6</v>
      </c>
      <c r="D25">
        <v>54</v>
      </c>
      <c r="E25">
        <v>58</v>
      </c>
      <c r="F25">
        <v>19</v>
      </c>
      <c r="G25">
        <v>31</v>
      </c>
      <c r="H25">
        <v>123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285</v>
      </c>
    </row>
    <row r="26" spans="1:14" x14ac:dyDescent="0.25">
      <c r="A26" s="17" t="s">
        <v>17</v>
      </c>
      <c r="B26" s="14">
        <v>8</v>
      </c>
      <c r="D26">
        <v>50</v>
      </c>
      <c r="E26">
        <v>43</v>
      </c>
      <c r="F26">
        <v>27</v>
      </c>
      <c r="G26">
        <v>45</v>
      </c>
      <c r="H26">
        <v>92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257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SUM(D19:D27)</f>
        <v>371</v>
      </c>
      <c r="E28" s="9">
        <f t="shared" si="7"/>
        <v>307</v>
      </c>
      <c r="F28" s="9">
        <f t="shared" si="7"/>
        <v>129</v>
      </c>
      <c r="G28" s="9">
        <f t="shared" si="7"/>
        <v>250</v>
      </c>
      <c r="H28" s="9">
        <f t="shared" si="7"/>
        <v>647</v>
      </c>
      <c r="I28" s="9">
        <f t="shared" si="7"/>
        <v>514</v>
      </c>
      <c r="J28" s="9">
        <f t="shared" si="7"/>
        <v>154</v>
      </c>
      <c r="K28" s="9">
        <f t="shared" si="7"/>
        <v>166</v>
      </c>
      <c r="L28" s="9">
        <f t="shared" si="7"/>
        <v>62</v>
      </c>
      <c r="M28" s="9">
        <f t="shared" si="7"/>
        <v>896</v>
      </c>
      <c r="N28" s="9">
        <f t="shared" si="7"/>
        <v>2600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431</v>
      </c>
      <c r="E30" s="9">
        <f>SUM(E13+E17+E28)</f>
        <v>334</v>
      </c>
      <c r="F30" s="9">
        <f>SUM(F13+F17+F28)</f>
        <v>154</v>
      </c>
      <c r="G30" s="9">
        <f>SUM(G13+G17+G28)</f>
        <v>288</v>
      </c>
      <c r="H30" s="9">
        <f t="shared" ref="H30:M30" si="8">SUM(H10+H13+H17+H28)</f>
        <v>717</v>
      </c>
      <c r="I30" s="9">
        <f t="shared" si="8"/>
        <v>697</v>
      </c>
      <c r="J30" s="9">
        <f t="shared" si="8"/>
        <v>226</v>
      </c>
      <c r="K30" s="9">
        <f t="shared" si="8"/>
        <v>224</v>
      </c>
      <c r="L30" s="9">
        <f t="shared" si="8"/>
        <v>72</v>
      </c>
      <c r="M30" s="9">
        <f t="shared" si="8"/>
        <v>1219</v>
      </c>
      <c r="N30" s="9">
        <f>SUM(D30:L30)</f>
        <v>3143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</v>
      </c>
      <c r="E36" s="2">
        <f t="shared" si="12"/>
        <v>13.5</v>
      </c>
      <c r="F36" s="2">
        <f t="shared" si="12"/>
        <v>25</v>
      </c>
      <c r="G36" s="2">
        <f t="shared" si="12"/>
        <v>19</v>
      </c>
      <c r="H36" s="2">
        <f t="shared" si="12"/>
        <v>32</v>
      </c>
      <c r="I36" s="2">
        <f t="shared" si="12"/>
        <v>91.5</v>
      </c>
      <c r="J36" s="2">
        <f t="shared" si="12"/>
        <v>36</v>
      </c>
      <c r="K36" s="2">
        <f t="shared" si="12"/>
        <v>29</v>
      </c>
      <c r="L36" s="2">
        <f t="shared" si="12"/>
        <v>5</v>
      </c>
      <c r="M36" s="2">
        <f t="shared" si="12"/>
        <v>161.5</v>
      </c>
      <c r="N36" s="2">
        <f t="shared" si="12"/>
        <v>268.5</v>
      </c>
    </row>
    <row r="37" spans="1:14" x14ac:dyDescent="0.25">
      <c r="A37" s="8" t="s">
        <v>24</v>
      </c>
      <c r="B37" s="8"/>
      <c r="D37" s="13">
        <f t="shared" ref="D37:N37" si="13">IF(D30&gt;0,D17/D30,0)</f>
        <v>0.13921113689095127</v>
      </c>
      <c r="E37" s="13">
        <f t="shared" si="13"/>
        <v>8.0838323353293412E-2</v>
      </c>
      <c r="F37" s="13">
        <f t="shared" si="13"/>
        <v>0.16233766233766234</v>
      </c>
      <c r="G37" s="13">
        <f t="shared" si="13"/>
        <v>0.13194444444444445</v>
      </c>
      <c r="H37" s="13">
        <f t="shared" si="13"/>
        <v>8.926080892608089E-2</v>
      </c>
      <c r="I37" s="13">
        <f t="shared" si="13"/>
        <v>0.26255380200860834</v>
      </c>
      <c r="J37" s="13">
        <f t="shared" si="13"/>
        <v>0.31858407079646017</v>
      </c>
      <c r="K37" s="13">
        <f t="shared" si="13"/>
        <v>0.25892857142857145</v>
      </c>
      <c r="L37" s="13">
        <f t="shared" si="13"/>
        <v>0.1388888888888889</v>
      </c>
      <c r="M37" s="13">
        <f t="shared" si="13"/>
        <v>0.26497128794093522</v>
      </c>
      <c r="N37" s="13">
        <f t="shared" si="13"/>
        <v>0.17085587018771875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41.222222222222221</v>
      </c>
      <c r="E40" s="2">
        <f t="shared" si="15"/>
        <v>34.111111111111114</v>
      </c>
      <c r="F40" s="2">
        <f t="shared" si="15"/>
        <v>14.333333333333334</v>
      </c>
      <c r="G40" s="2">
        <f t="shared" si="15"/>
        <v>27.777777777777779</v>
      </c>
      <c r="H40" s="2">
        <f t="shared" si="15"/>
        <v>71.888888888888886</v>
      </c>
      <c r="I40" s="2">
        <f t="shared" si="15"/>
        <v>57.111111111111114</v>
      </c>
      <c r="J40" s="2">
        <f t="shared" si="15"/>
        <v>17.111111111111111</v>
      </c>
      <c r="K40" s="2">
        <f t="shared" si="15"/>
        <v>18.444444444444443</v>
      </c>
      <c r="L40" s="2">
        <f t="shared" si="15"/>
        <v>6.8888888888888893</v>
      </c>
      <c r="M40" s="2">
        <f t="shared" si="15"/>
        <v>99.555555555555557</v>
      </c>
      <c r="N40" s="2">
        <f t="shared" si="15"/>
        <v>288.88888888888891</v>
      </c>
    </row>
    <row r="41" spans="1:14" x14ac:dyDescent="0.25">
      <c r="A41" s="8" t="s">
        <v>24</v>
      </c>
      <c r="B41" s="8"/>
      <c r="D41" s="13">
        <f>IF(D30&gt;0,D28/D30,0)</f>
        <v>0.86078886310904867</v>
      </c>
      <c r="E41" s="13">
        <f t="shared" ref="E41:N41" si="16">IF(E30&gt;0,E28/E30,0)</f>
        <v>0.91916167664670656</v>
      </c>
      <c r="F41" s="13">
        <f t="shared" si="16"/>
        <v>0.83766233766233766</v>
      </c>
      <c r="G41" s="13">
        <f t="shared" si="16"/>
        <v>0.86805555555555558</v>
      </c>
      <c r="H41" s="13">
        <f t="shared" si="16"/>
        <v>0.90237099023709899</v>
      </c>
      <c r="I41" s="13">
        <f t="shared" si="16"/>
        <v>0.73744619799139166</v>
      </c>
      <c r="J41" s="13">
        <f t="shared" si="16"/>
        <v>0.68141592920353977</v>
      </c>
      <c r="K41" s="13">
        <f t="shared" si="16"/>
        <v>0.7410714285714286</v>
      </c>
      <c r="L41" s="13">
        <f t="shared" si="16"/>
        <v>0.86111111111111116</v>
      </c>
      <c r="M41" s="13">
        <f t="shared" si="16"/>
        <v>0.73502871205906484</v>
      </c>
      <c r="N41" s="13">
        <f t="shared" si="16"/>
        <v>0.82723512567610569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35.916666666666664</v>
      </c>
      <c r="E44" s="11">
        <f t="shared" si="18"/>
        <v>27.833333333333332</v>
      </c>
      <c r="F44" s="11">
        <f t="shared" si="18"/>
        <v>12.833333333333334</v>
      </c>
      <c r="G44" s="11">
        <f t="shared" si="18"/>
        <v>24</v>
      </c>
      <c r="H44" s="11">
        <f t="shared" si="18"/>
        <v>59.75</v>
      </c>
      <c r="I44" s="11">
        <f t="shared" si="18"/>
        <v>58.083333333333336</v>
      </c>
      <c r="J44" s="11">
        <f t="shared" si="18"/>
        <v>18.833333333333332</v>
      </c>
      <c r="K44" s="11">
        <f t="shared" si="18"/>
        <v>18.666666666666668</v>
      </c>
      <c r="L44" s="11">
        <f t="shared" si="18"/>
        <v>6</v>
      </c>
      <c r="M44" s="11">
        <f t="shared" si="18"/>
        <v>101.58333333333333</v>
      </c>
      <c r="N44" s="11">
        <f t="shared" si="18"/>
        <v>261.91666666666669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</v>
      </c>
      <c r="E51">
        <f t="shared" ref="E51:N51" si="20">E36</f>
        <v>13.5</v>
      </c>
      <c r="F51">
        <f t="shared" si="20"/>
        <v>25</v>
      </c>
      <c r="G51">
        <f t="shared" si="20"/>
        <v>19</v>
      </c>
      <c r="H51">
        <f t="shared" si="20"/>
        <v>32</v>
      </c>
      <c r="I51">
        <f t="shared" si="20"/>
        <v>91.5</v>
      </c>
      <c r="J51">
        <f t="shared" si="20"/>
        <v>36</v>
      </c>
      <c r="K51">
        <f t="shared" si="20"/>
        <v>29</v>
      </c>
      <c r="L51">
        <f t="shared" si="20"/>
        <v>5</v>
      </c>
      <c r="M51">
        <f t="shared" si="20"/>
        <v>161.5</v>
      </c>
      <c r="N51" s="10">
        <f t="shared" si="20"/>
        <v>268.5</v>
      </c>
    </row>
    <row r="52" spans="1:14" x14ac:dyDescent="0.25">
      <c r="D52">
        <f>D40</f>
        <v>41.222222222222221</v>
      </c>
      <c r="E52">
        <f t="shared" ref="E52:N52" si="21">E40</f>
        <v>34.111111111111114</v>
      </c>
      <c r="F52">
        <f t="shared" si="21"/>
        <v>14.333333333333334</v>
      </c>
      <c r="G52">
        <f t="shared" si="21"/>
        <v>27.777777777777779</v>
      </c>
      <c r="H52">
        <f t="shared" si="21"/>
        <v>71.888888888888886</v>
      </c>
      <c r="I52">
        <f t="shared" si="21"/>
        <v>57.111111111111114</v>
      </c>
      <c r="J52">
        <f t="shared" si="21"/>
        <v>17.111111111111111</v>
      </c>
      <c r="K52">
        <f t="shared" si="21"/>
        <v>18.444444444444443</v>
      </c>
      <c r="L52">
        <f t="shared" si="21"/>
        <v>6.8888888888888893</v>
      </c>
      <c r="M52">
        <f t="shared" si="21"/>
        <v>99.555555555555557</v>
      </c>
      <c r="N52" s="10">
        <f t="shared" si="21"/>
        <v>288.88888888888891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43</v>
      </c>
      <c r="E9">
        <v>10</v>
      </c>
      <c r="F9">
        <v>5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59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10</v>
      </c>
      <c r="F10" s="9">
        <f t="shared" si="0"/>
        <v>5</v>
      </c>
      <c r="G10" s="9">
        <f t="shared" si="0"/>
        <v>1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40</v>
      </c>
      <c r="E15">
        <v>34</v>
      </c>
      <c r="F15">
        <v>17</v>
      </c>
      <c r="G15">
        <v>28</v>
      </c>
      <c r="H15">
        <v>157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276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201</v>
      </c>
      <c r="J16">
        <v>90</v>
      </c>
      <c r="K16">
        <v>84</v>
      </c>
      <c r="L16">
        <v>7</v>
      </c>
      <c r="M16" s="2">
        <f t="shared" si="2"/>
        <v>382</v>
      </c>
      <c r="N16" s="2">
        <f t="shared" si="3"/>
        <v>382</v>
      </c>
    </row>
    <row r="17" spans="1:14" x14ac:dyDescent="0.25">
      <c r="A17" s="5" t="s">
        <v>20</v>
      </c>
      <c r="B17" s="6"/>
      <c r="D17" s="9">
        <f>SUM(D15:D16)</f>
        <v>40</v>
      </c>
      <c r="E17" s="9">
        <f t="shared" ref="E17:N17" si="4">SUM(E15:E16)</f>
        <v>34</v>
      </c>
      <c r="F17" s="9">
        <f t="shared" si="4"/>
        <v>17</v>
      </c>
      <c r="G17" s="9">
        <f t="shared" si="4"/>
        <v>28</v>
      </c>
      <c r="H17" s="9">
        <f t="shared" si="4"/>
        <v>157</v>
      </c>
      <c r="I17" s="9">
        <f t="shared" si="4"/>
        <v>201</v>
      </c>
      <c r="J17" s="9">
        <f t="shared" si="4"/>
        <v>90</v>
      </c>
      <c r="K17" s="9">
        <f t="shared" si="4"/>
        <v>84</v>
      </c>
      <c r="L17" s="9">
        <f t="shared" si="4"/>
        <v>7</v>
      </c>
      <c r="M17" s="9">
        <f t="shared" si="4"/>
        <v>382</v>
      </c>
      <c r="N17" s="9">
        <f t="shared" si="4"/>
        <v>658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52</v>
      </c>
      <c r="F19">
        <v>21</v>
      </c>
      <c r="G19">
        <v>50</v>
      </c>
      <c r="H19">
        <v>181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366</v>
      </c>
    </row>
    <row r="20" spans="1:14" x14ac:dyDescent="0.25">
      <c r="A20" s="7" t="s">
        <v>36</v>
      </c>
      <c r="B20" s="14">
        <v>11</v>
      </c>
      <c r="D20">
        <v>59</v>
      </c>
      <c r="E20">
        <v>50</v>
      </c>
      <c r="F20">
        <v>24</v>
      </c>
      <c r="G20">
        <v>39</v>
      </c>
      <c r="H20">
        <v>156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328</v>
      </c>
    </row>
    <row r="21" spans="1:14" x14ac:dyDescent="0.25">
      <c r="A21" s="7" t="s">
        <v>42</v>
      </c>
      <c r="B21" s="14">
        <v>2</v>
      </c>
      <c r="D21">
        <v>77</v>
      </c>
      <c r="E21">
        <v>64</v>
      </c>
      <c r="F21">
        <v>18</v>
      </c>
      <c r="G21">
        <v>51</v>
      </c>
      <c r="H21">
        <v>66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276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73</v>
      </c>
      <c r="K22">
        <v>99</v>
      </c>
      <c r="L22">
        <v>16</v>
      </c>
      <c r="M22" s="2">
        <f t="shared" si="5"/>
        <v>432</v>
      </c>
      <c r="N22" s="2">
        <f t="shared" si="6"/>
        <v>432</v>
      </c>
    </row>
    <row r="23" spans="1:14" x14ac:dyDescent="0.25">
      <c r="A23" s="17" t="s">
        <v>34</v>
      </c>
      <c r="B23" s="27">
        <v>4</v>
      </c>
      <c r="D23">
        <v>71</v>
      </c>
      <c r="E23">
        <v>48</v>
      </c>
      <c r="F23">
        <v>20</v>
      </c>
      <c r="G23">
        <v>48</v>
      </c>
      <c r="H23">
        <v>110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297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254</v>
      </c>
      <c r="J24">
        <v>80</v>
      </c>
      <c r="K24">
        <v>107</v>
      </c>
      <c r="L24">
        <v>20</v>
      </c>
      <c r="M24" s="2">
        <f t="shared" si="5"/>
        <v>461</v>
      </c>
      <c r="N24" s="2">
        <f t="shared" si="6"/>
        <v>461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23</v>
      </c>
      <c r="G25">
        <v>46</v>
      </c>
      <c r="H25">
        <v>132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312</v>
      </c>
    </row>
    <row r="26" spans="1:14" x14ac:dyDescent="0.25">
      <c r="A26" s="17" t="s">
        <v>17</v>
      </c>
      <c r="B26" s="14">
        <v>8</v>
      </c>
      <c r="D26">
        <v>72</v>
      </c>
      <c r="E26">
        <v>62</v>
      </c>
      <c r="F26">
        <v>30</v>
      </c>
      <c r="G26">
        <v>59</v>
      </c>
      <c r="H26">
        <v>205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428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393</v>
      </c>
      <c r="E28" s="9">
        <f t="shared" si="7"/>
        <v>335</v>
      </c>
      <c r="F28" s="9">
        <f t="shared" si="7"/>
        <v>136</v>
      </c>
      <c r="G28" s="9">
        <f t="shared" si="7"/>
        <v>293</v>
      </c>
      <c r="H28" s="9">
        <f t="shared" si="7"/>
        <v>850</v>
      </c>
      <c r="I28" s="9">
        <f t="shared" si="7"/>
        <v>498</v>
      </c>
      <c r="J28" s="9">
        <f t="shared" si="7"/>
        <v>153</v>
      </c>
      <c r="K28" s="9">
        <f t="shared" si="7"/>
        <v>206</v>
      </c>
      <c r="L28" s="9">
        <f t="shared" si="7"/>
        <v>36</v>
      </c>
      <c r="M28" s="9">
        <f t="shared" si="7"/>
        <v>893</v>
      </c>
      <c r="N28" s="9">
        <f t="shared" si="7"/>
        <v>2900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433</v>
      </c>
      <c r="E30" s="9">
        <f>SUM(E13+E17+E28)</f>
        <v>369</v>
      </c>
      <c r="F30" s="9">
        <f>SUM(F13+F17+F28)</f>
        <v>153</v>
      </c>
      <c r="G30" s="9">
        <f>SUM(G13+G17+G28)</f>
        <v>321</v>
      </c>
      <c r="H30" s="9">
        <f t="shared" ref="H30:M30" si="8">SUM(H10+H13+H17+H28)</f>
        <v>1008</v>
      </c>
      <c r="I30" s="9">
        <f t="shared" si="8"/>
        <v>699</v>
      </c>
      <c r="J30" s="9">
        <f t="shared" si="8"/>
        <v>243</v>
      </c>
      <c r="K30" s="9">
        <f t="shared" si="8"/>
        <v>290</v>
      </c>
      <c r="L30" s="9">
        <f t="shared" si="8"/>
        <v>43</v>
      </c>
      <c r="M30" s="9">
        <f t="shared" si="8"/>
        <v>1275</v>
      </c>
      <c r="N30" s="9">
        <f>SUM(D30:L30)</f>
        <v>3559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20</v>
      </c>
      <c r="E36" s="2">
        <f t="shared" si="12"/>
        <v>17</v>
      </c>
      <c r="F36" s="2">
        <f t="shared" si="12"/>
        <v>8.5</v>
      </c>
      <c r="G36" s="2">
        <f t="shared" si="12"/>
        <v>14</v>
      </c>
      <c r="H36" s="2">
        <f t="shared" si="12"/>
        <v>78.5</v>
      </c>
      <c r="I36" s="2">
        <f t="shared" si="12"/>
        <v>100.5</v>
      </c>
      <c r="J36" s="2">
        <f t="shared" si="12"/>
        <v>45</v>
      </c>
      <c r="K36" s="2">
        <f t="shared" si="12"/>
        <v>42</v>
      </c>
      <c r="L36" s="2">
        <f t="shared" si="12"/>
        <v>3.5</v>
      </c>
      <c r="M36" s="2">
        <f t="shared" si="12"/>
        <v>191</v>
      </c>
      <c r="N36" s="2">
        <f t="shared" si="12"/>
        <v>329</v>
      </c>
    </row>
    <row r="37" spans="1:14" x14ac:dyDescent="0.25">
      <c r="A37" s="8" t="s">
        <v>24</v>
      </c>
      <c r="B37" s="8"/>
      <c r="D37" s="13">
        <f t="shared" ref="D37:N37" si="13">IF(D30&gt;0,D17/D30,0)</f>
        <v>9.237875288683603E-2</v>
      </c>
      <c r="E37" s="13">
        <f t="shared" si="13"/>
        <v>9.2140921409214094E-2</v>
      </c>
      <c r="F37" s="13">
        <f t="shared" si="13"/>
        <v>0.1111111111111111</v>
      </c>
      <c r="G37" s="13">
        <f t="shared" si="13"/>
        <v>8.7227414330218064E-2</v>
      </c>
      <c r="H37" s="13">
        <f t="shared" si="13"/>
        <v>0.15575396825396826</v>
      </c>
      <c r="I37" s="13">
        <f t="shared" si="13"/>
        <v>0.28755364806866951</v>
      </c>
      <c r="J37" s="13">
        <f t="shared" si="13"/>
        <v>0.37037037037037035</v>
      </c>
      <c r="K37" s="13">
        <f t="shared" si="13"/>
        <v>0.28965517241379313</v>
      </c>
      <c r="L37" s="13">
        <f t="shared" si="13"/>
        <v>0.16279069767441862</v>
      </c>
      <c r="M37" s="13">
        <f t="shared" si="13"/>
        <v>0.29960784313725491</v>
      </c>
      <c r="N37" s="13">
        <f t="shared" si="13"/>
        <v>0.18488339421185726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43.666666666666664</v>
      </c>
      <c r="E40" s="2">
        <f t="shared" si="15"/>
        <v>37.222222222222221</v>
      </c>
      <c r="F40" s="2">
        <f t="shared" si="15"/>
        <v>15.111111111111111</v>
      </c>
      <c r="G40" s="2">
        <f t="shared" si="15"/>
        <v>32.555555555555557</v>
      </c>
      <c r="H40" s="2">
        <f t="shared" si="15"/>
        <v>94.444444444444443</v>
      </c>
      <c r="I40" s="2">
        <f t="shared" si="15"/>
        <v>55.333333333333336</v>
      </c>
      <c r="J40" s="2">
        <f t="shared" si="15"/>
        <v>17</v>
      </c>
      <c r="K40" s="2">
        <f t="shared" si="15"/>
        <v>22.888888888888889</v>
      </c>
      <c r="L40" s="2">
        <f t="shared" si="15"/>
        <v>4</v>
      </c>
      <c r="M40" s="2">
        <f t="shared" si="15"/>
        <v>99.222222222222229</v>
      </c>
      <c r="N40" s="2">
        <f t="shared" si="15"/>
        <v>322.22222222222223</v>
      </c>
    </row>
    <row r="41" spans="1:14" x14ac:dyDescent="0.25">
      <c r="A41" s="8" t="s">
        <v>24</v>
      </c>
      <c r="B41" s="8"/>
      <c r="D41" s="13">
        <f>IF(D30&gt;0,D28/D30,0)</f>
        <v>0.90762124711316394</v>
      </c>
      <c r="E41" s="13">
        <f t="shared" ref="E41:N41" si="16">IF(E30&gt;0,E28/E30,0)</f>
        <v>0.90785907859078596</v>
      </c>
      <c r="F41" s="13">
        <f t="shared" si="16"/>
        <v>0.88888888888888884</v>
      </c>
      <c r="G41" s="13">
        <f t="shared" si="16"/>
        <v>0.91277258566978192</v>
      </c>
      <c r="H41" s="13">
        <f t="shared" si="16"/>
        <v>0.84325396825396826</v>
      </c>
      <c r="I41" s="13">
        <f t="shared" si="16"/>
        <v>0.71244635193133043</v>
      </c>
      <c r="J41" s="13">
        <f t="shared" si="16"/>
        <v>0.62962962962962965</v>
      </c>
      <c r="K41" s="13">
        <f t="shared" si="16"/>
        <v>0.71034482758620687</v>
      </c>
      <c r="L41" s="13">
        <f t="shared" si="16"/>
        <v>0.83720930232558144</v>
      </c>
      <c r="M41" s="13">
        <f t="shared" si="16"/>
        <v>0.70039215686274514</v>
      </c>
      <c r="N41" s="13">
        <f t="shared" si="16"/>
        <v>0.81483562798538911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36.083333333333336</v>
      </c>
      <c r="E44" s="11">
        <f t="shared" si="18"/>
        <v>30.75</v>
      </c>
      <c r="F44" s="11">
        <f t="shared" si="18"/>
        <v>12.75</v>
      </c>
      <c r="G44" s="11">
        <f t="shared" si="18"/>
        <v>26.75</v>
      </c>
      <c r="H44" s="11">
        <f t="shared" si="18"/>
        <v>84</v>
      </c>
      <c r="I44" s="11">
        <f t="shared" si="18"/>
        <v>58.25</v>
      </c>
      <c r="J44" s="11">
        <f t="shared" si="18"/>
        <v>20.25</v>
      </c>
      <c r="K44" s="11">
        <f t="shared" si="18"/>
        <v>24.166666666666668</v>
      </c>
      <c r="L44" s="11">
        <f t="shared" si="18"/>
        <v>3.5833333333333335</v>
      </c>
      <c r="M44" s="11">
        <f t="shared" si="18"/>
        <v>106.25</v>
      </c>
      <c r="N44" s="11">
        <f t="shared" si="18"/>
        <v>296.58333333333331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20</v>
      </c>
      <c r="E51">
        <f t="shared" ref="E51:N51" si="20">E36</f>
        <v>17</v>
      </c>
      <c r="F51">
        <f t="shared" si="20"/>
        <v>8.5</v>
      </c>
      <c r="G51">
        <f t="shared" si="20"/>
        <v>14</v>
      </c>
      <c r="H51">
        <f t="shared" si="20"/>
        <v>78.5</v>
      </c>
      <c r="I51">
        <f t="shared" si="20"/>
        <v>100.5</v>
      </c>
      <c r="J51">
        <f t="shared" si="20"/>
        <v>45</v>
      </c>
      <c r="K51">
        <f t="shared" si="20"/>
        <v>42</v>
      </c>
      <c r="L51">
        <f t="shared" si="20"/>
        <v>3.5</v>
      </c>
      <c r="M51">
        <f t="shared" si="20"/>
        <v>191</v>
      </c>
      <c r="N51" s="10">
        <f t="shared" si="20"/>
        <v>329</v>
      </c>
    </row>
    <row r="52" spans="1:14" x14ac:dyDescent="0.25">
      <c r="D52">
        <f>D40</f>
        <v>43.666666666666664</v>
      </c>
      <c r="E52">
        <f t="shared" ref="E52:N52" si="21">E40</f>
        <v>37.222222222222221</v>
      </c>
      <c r="F52">
        <f t="shared" si="21"/>
        <v>15.111111111111111</v>
      </c>
      <c r="G52">
        <f t="shared" si="21"/>
        <v>32.555555555555557</v>
      </c>
      <c r="H52">
        <f t="shared" si="21"/>
        <v>94.444444444444443</v>
      </c>
      <c r="I52">
        <f t="shared" si="21"/>
        <v>55.333333333333336</v>
      </c>
      <c r="J52">
        <f t="shared" si="21"/>
        <v>17</v>
      </c>
      <c r="K52">
        <f t="shared" si="21"/>
        <v>22.888888888888889</v>
      </c>
      <c r="L52">
        <f t="shared" si="21"/>
        <v>4</v>
      </c>
      <c r="M52">
        <f t="shared" si="21"/>
        <v>99.222222222222229</v>
      </c>
      <c r="N52" s="10">
        <f t="shared" si="21"/>
        <v>322.22222222222223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JUNE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10</v>
      </c>
    </row>
    <row r="9" spans="1:14" x14ac:dyDescent="0.25">
      <c r="A9" s="4" t="s">
        <v>15</v>
      </c>
      <c r="B9" s="3"/>
      <c r="D9" s="30">
        <v>28</v>
      </c>
      <c r="E9" s="30">
        <v>5</v>
      </c>
      <c r="F9" s="30">
        <v>6</v>
      </c>
      <c r="G9" s="30">
        <v>1</v>
      </c>
      <c r="H9" s="30">
        <v>0</v>
      </c>
      <c r="I9" s="30">
        <v>0</v>
      </c>
      <c r="J9" s="30">
        <v>0</v>
      </c>
      <c r="K9" s="30">
        <v>1</v>
      </c>
      <c r="L9" s="30">
        <v>2</v>
      </c>
      <c r="M9" s="23">
        <f>SUM(I9:L9)</f>
        <v>3</v>
      </c>
      <c r="N9" s="2">
        <f>SUM(D9:L9)</f>
        <v>43</v>
      </c>
    </row>
    <row r="10" spans="1:14" x14ac:dyDescent="0.25">
      <c r="A10" s="5" t="s">
        <v>16</v>
      </c>
      <c r="B10" s="5"/>
      <c r="D10" s="31">
        <f>SUM(D8:D9)</f>
        <v>28</v>
      </c>
      <c r="E10" s="31">
        <f t="shared" ref="E10:L10" si="0">SUM(E8:E9)</f>
        <v>5</v>
      </c>
      <c r="F10" s="31">
        <f t="shared" si="0"/>
        <v>6</v>
      </c>
      <c r="G10" s="31">
        <f t="shared" si="0"/>
        <v>1</v>
      </c>
      <c r="H10" s="31">
        <f t="shared" si="0"/>
        <v>10</v>
      </c>
      <c r="I10" s="31">
        <f t="shared" si="0"/>
        <v>0</v>
      </c>
      <c r="J10" s="31">
        <f t="shared" si="0"/>
        <v>0</v>
      </c>
      <c r="K10" s="31">
        <f t="shared" si="0"/>
        <v>1</v>
      </c>
      <c r="L10" s="31">
        <f t="shared" si="0"/>
        <v>2</v>
      </c>
      <c r="M10" s="9">
        <f>SUM(M8:M9)</f>
        <v>3</v>
      </c>
      <c r="N10" s="9">
        <f>SUM(N8:N9)</f>
        <v>53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30"/>
      <c r="E12" s="30"/>
      <c r="F12" s="30"/>
      <c r="G12" s="30"/>
      <c r="H12" s="30"/>
      <c r="I12" s="30"/>
      <c r="J12" s="30"/>
      <c r="K12" s="30"/>
      <c r="L12" s="30"/>
      <c r="M12" s="2"/>
      <c r="N12" s="2"/>
    </row>
    <row r="13" spans="1:14" x14ac:dyDescent="0.25">
      <c r="A13" s="5" t="s">
        <v>18</v>
      </c>
      <c r="B13" s="6"/>
      <c r="D13" s="31">
        <f t="shared" ref="D13:N13" si="1">SUM(D12:D12)</f>
        <v>0</v>
      </c>
      <c r="E13" s="31">
        <f t="shared" si="1"/>
        <v>0</v>
      </c>
      <c r="F13" s="31">
        <f t="shared" si="1"/>
        <v>0</v>
      </c>
      <c r="G13" s="31">
        <f t="shared" si="1"/>
        <v>0</v>
      </c>
      <c r="H13" s="31">
        <f t="shared" si="1"/>
        <v>0</v>
      </c>
      <c r="I13" s="31">
        <f t="shared" si="1"/>
        <v>0</v>
      </c>
      <c r="J13" s="31">
        <f t="shared" si="1"/>
        <v>0</v>
      </c>
      <c r="K13" s="31">
        <f t="shared" si="1"/>
        <v>0</v>
      </c>
      <c r="L13" s="31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30">
        <v>60</v>
      </c>
      <c r="E15" s="30">
        <v>26</v>
      </c>
      <c r="F15" s="30">
        <v>22</v>
      </c>
      <c r="G15" s="30">
        <v>41</v>
      </c>
      <c r="H15" s="30">
        <v>48</v>
      </c>
      <c r="I15" s="30">
        <v>0</v>
      </c>
      <c r="J15" s="30">
        <v>0</v>
      </c>
      <c r="K15" s="30">
        <v>0</v>
      </c>
      <c r="L15" s="30">
        <v>0</v>
      </c>
      <c r="M15" s="2">
        <f t="shared" ref="M15:M16" si="2">SUM(I15:L15)</f>
        <v>0</v>
      </c>
      <c r="N15" s="2">
        <f t="shared" ref="N15:N16" si="3">SUM(D15:L15)</f>
        <v>197</v>
      </c>
    </row>
    <row r="16" spans="1:14" x14ac:dyDescent="0.25">
      <c r="A16" s="4" t="s">
        <v>19</v>
      </c>
      <c r="B16" s="14">
        <v>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172</v>
      </c>
      <c r="J16" s="30">
        <v>82</v>
      </c>
      <c r="K16" s="30">
        <v>74</v>
      </c>
      <c r="L16" s="30">
        <v>6</v>
      </c>
      <c r="M16" s="2">
        <f t="shared" si="2"/>
        <v>334</v>
      </c>
      <c r="N16" s="2">
        <f t="shared" si="3"/>
        <v>334</v>
      </c>
    </row>
    <row r="17" spans="1:14" x14ac:dyDescent="0.25">
      <c r="A17" s="5" t="s">
        <v>20</v>
      </c>
      <c r="B17" s="6"/>
      <c r="D17" s="31">
        <f>SUM(D15:D16)</f>
        <v>60</v>
      </c>
      <c r="E17" s="31">
        <f t="shared" ref="E17:N17" si="4">SUM(E15:E16)</f>
        <v>26</v>
      </c>
      <c r="F17" s="31">
        <f t="shared" si="4"/>
        <v>22</v>
      </c>
      <c r="G17" s="31">
        <f t="shared" si="4"/>
        <v>41</v>
      </c>
      <c r="H17" s="31">
        <f t="shared" si="4"/>
        <v>48</v>
      </c>
      <c r="I17" s="31">
        <f t="shared" si="4"/>
        <v>172</v>
      </c>
      <c r="J17" s="31">
        <f t="shared" si="4"/>
        <v>82</v>
      </c>
      <c r="K17" s="31">
        <f t="shared" si="4"/>
        <v>74</v>
      </c>
      <c r="L17" s="31">
        <f t="shared" si="4"/>
        <v>6</v>
      </c>
      <c r="M17" s="9">
        <f t="shared" si="4"/>
        <v>334</v>
      </c>
      <c r="N17" s="9">
        <f t="shared" si="4"/>
        <v>531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30">
        <v>77</v>
      </c>
      <c r="E19" s="30">
        <v>72</v>
      </c>
      <c r="F19" s="30">
        <v>18</v>
      </c>
      <c r="G19" s="30">
        <v>59</v>
      </c>
      <c r="H19" s="30">
        <v>112</v>
      </c>
      <c r="I19" s="30">
        <v>0</v>
      </c>
      <c r="J19" s="30">
        <v>0</v>
      </c>
      <c r="K19" s="30">
        <v>0</v>
      </c>
      <c r="L19" s="30">
        <v>0</v>
      </c>
      <c r="M19" s="2">
        <f t="shared" ref="M19:M27" si="5">SUM(I19:L19)</f>
        <v>0</v>
      </c>
      <c r="N19" s="2">
        <f t="shared" ref="N19:N27" si="6">SUM(D19:L19)</f>
        <v>338</v>
      </c>
    </row>
    <row r="20" spans="1:14" x14ac:dyDescent="0.25">
      <c r="A20" s="7" t="s">
        <v>36</v>
      </c>
      <c r="B20" s="14">
        <v>11</v>
      </c>
      <c r="D20" s="30">
        <v>61</v>
      </c>
      <c r="E20" s="30">
        <v>51</v>
      </c>
      <c r="F20" s="30">
        <v>27</v>
      </c>
      <c r="G20" s="30">
        <v>41</v>
      </c>
      <c r="H20" s="30">
        <v>137</v>
      </c>
      <c r="I20" s="30">
        <v>0</v>
      </c>
      <c r="J20" s="30">
        <v>0</v>
      </c>
      <c r="K20" s="30">
        <v>0</v>
      </c>
      <c r="L20" s="30">
        <v>0</v>
      </c>
      <c r="M20" s="2">
        <f t="shared" si="5"/>
        <v>0</v>
      </c>
      <c r="N20" s="2">
        <f t="shared" si="6"/>
        <v>317</v>
      </c>
    </row>
    <row r="21" spans="1:14" x14ac:dyDescent="0.25">
      <c r="A21" s="7" t="s">
        <v>42</v>
      </c>
      <c r="B21" s="14">
        <v>2</v>
      </c>
      <c r="D21" s="30">
        <v>61</v>
      </c>
      <c r="E21" s="30">
        <v>56</v>
      </c>
      <c r="F21" s="30">
        <v>34</v>
      </c>
      <c r="G21" s="30">
        <v>54</v>
      </c>
      <c r="H21" s="30">
        <v>63</v>
      </c>
      <c r="I21" s="30">
        <v>0</v>
      </c>
      <c r="J21" s="30">
        <v>0</v>
      </c>
      <c r="K21" s="30">
        <v>0</v>
      </c>
      <c r="L21" s="30">
        <v>0</v>
      </c>
      <c r="M21" s="2">
        <f>SUM(I21:L21)</f>
        <v>0</v>
      </c>
      <c r="N21" s="2">
        <f>SUM(D21:L21)</f>
        <v>268</v>
      </c>
    </row>
    <row r="22" spans="1:14" x14ac:dyDescent="0.25">
      <c r="A22" s="4" t="s">
        <v>32</v>
      </c>
      <c r="B22" s="14">
        <v>3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193</v>
      </c>
      <c r="J22" s="30">
        <v>93</v>
      </c>
      <c r="K22" s="30">
        <v>111</v>
      </c>
      <c r="L22" s="30">
        <v>14</v>
      </c>
      <c r="M22" s="2">
        <f t="shared" si="5"/>
        <v>411</v>
      </c>
      <c r="N22" s="2">
        <f t="shared" si="6"/>
        <v>411</v>
      </c>
    </row>
    <row r="23" spans="1:14" x14ac:dyDescent="0.25">
      <c r="A23" s="17" t="s">
        <v>34</v>
      </c>
      <c r="B23" s="27">
        <v>4</v>
      </c>
      <c r="D23" s="30">
        <v>96</v>
      </c>
      <c r="E23" s="30">
        <v>54</v>
      </c>
      <c r="F23" s="30">
        <v>29</v>
      </c>
      <c r="G23" s="30">
        <v>56</v>
      </c>
      <c r="H23" s="30">
        <v>122</v>
      </c>
      <c r="I23" s="30">
        <v>1</v>
      </c>
      <c r="J23" s="30">
        <v>0</v>
      </c>
      <c r="K23" s="30">
        <v>1</v>
      </c>
      <c r="L23" s="30">
        <v>0</v>
      </c>
      <c r="M23" s="2">
        <f>SUM(I23:L23)</f>
        <v>2</v>
      </c>
      <c r="N23" s="2">
        <f>SUM(D23:L23)</f>
        <v>359</v>
      </c>
    </row>
    <row r="24" spans="1:14" x14ac:dyDescent="0.25">
      <c r="A24" s="4" t="s">
        <v>37</v>
      </c>
      <c r="B24" s="14">
        <v>5</v>
      </c>
      <c r="D24" s="30">
        <v>2</v>
      </c>
      <c r="E24" s="30">
        <v>1</v>
      </c>
      <c r="F24" s="30">
        <v>0</v>
      </c>
      <c r="G24" s="30">
        <v>0</v>
      </c>
      <c r="H24" s="30">
        <v>0</v>
      </c>
      <c r="I24" s="30">
        <v>244</v>
      </c>
      <c r="J24" s="30">
        <v>76</v>
      </c>
      <c r="K24" s="30">
        <v>92</v>
      </c>
      <c r="L24" s="30">
        <v>17</v>
      </c>
      <c r="M24" s="2">
        <f t="shared" si="5"/>
        <v>429</v>
      </c>
      <c r="N24" s="2">
        <f t="shared" si="6"/>
        <v>432</v>
      </c>
    </row>
    <row r="25" spans="1:14" x14ac:dyDescent="0.25">
      <c r="A25" s="4" t="s">
        <v>30</v>
      </c>
      <c r="B25" s="14">
        <v>6</v>
      </c>
      <c r="D25" s="30">
        <v>57</v>
      </c>
      <c r="E25" s="30">
        <v>60</v>
      </c>
      <c r="F25" s="30">
        <v>33</v>
      </c>
      <c r="G25" s="30">
        <v>46</v>
      </c>
      <c r="H25" s="30">
        <v>120</v>
      </c>
      <c r="I25" s="30">
        <v>0</v>
      </c>
      <c r="J25" s="30">
        <v>0</v>
      </c>
      <c r="K25" s="30">
        <v>0</v>
      </c>
      <c r="L25" s="30">
        <v>0</v>
      </c>
      <c r="M25" s="2">
        <f t="shared" si="5"/>
        <v>0</v>
      </c>
      <c r="N25" s="2">
        <f t="shared" si="6"/>
        <v>316</v>
      </c>
    </row>
    <row r="26" spans="1:14" x14ac:dyDescent="0.25">
      <c r="A26" s="17" t="s">
        <v>17</v>
      </c>
      <c r="B26" s="14">
        <v>8</v>
      </c>
      <c r="D26" s="30">
        <v>1</v>
      </c>
      <c r="E26" s="30">
        <v>0</v>
      </c>
      <c r="F26" s="30">
        <v>0</v>
      </c>
      <c r="G26" s="30">
        <v>0</v>
      </c>
      <c r="H26" s="30">
        <v>144</v>
      </c>
      <c r="I26" s="30">
        <v>0</v>
      </c>
      <c r="J26" s="30">
        <v>0</v>
      </c>
      <c r="K26" s="30">
        <v>0</v>
      </c>
      <c r="L26" s="30">
        <v>0</v>
      </c>
      <c r="M26" s="2">
        <f t="shared" si="5"/>
        <v>0</v>
      </c>
      <c r="N26" s="2">
        <f t="shared" si="6"/>
        <v>145</v>
      </c>
    </row>
    <row r="27" spans="1:14" x14ac:dyDescent="0.25">
      <c r="A27" s="17" t="s">
        <v>33</v>
      </c>
      <c r="B27" s="14">
        <v>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1">
        <f t="shared" ref="D28:N28" si="7">SUM(D19:D27)</f>
        <v>355</v>
      </c>
      <c r="E28" s="31">
        <f t="shared" si="7"/>
        <v>294</v>
      </c>
      <c r="F28" s="31">
        <f t="shared" si="7"/>
        <v>141</v>
      </c>
      <c r="G28" s="31">
        <f t="shared" si="7"/>
        <v>256</v>
      </c>
      <c r="H28" s="31">
        <f t="shared" si="7"/>
        <v>698</v>
      </c>
      <c r="I28" s="31">
        <f t="shared" si="7"/>
        <v>438</v>
      </c>
      <c r="J28" s="31">
        <f t="shared" si="7"/>
        <v>169</v>
      </c>
      <c r="K28" s="31">
        <f t="shared" si="7"/>
        <v>204</v>
      </c>
      <c r="L28" s="31">
        <f t="shared" si="7"/>
        <v>31</v>
      </c>
      <c r="M28" s="9">
        <f t="shared" si="7"/>
        <v>842</v>
      </c>
      <c r="N28" s="9">
        <f t="shared" si="7"/>
        <v>2586</v>
      </c>
    </row>
    <row r="29" spans="1:14" x14ac:dyDescent="0.25">
      <c r="A29" s="3"/>
      <c r="B29" s="3"/>
      <c r="D29" s="29"/>
      <c r="E29" s="29"/>
      <c r="F29" s="29"/>
      <c r="G29" s="29"/>
      <c r="H29" s="29"/>
      <c r="I29" s="29"/>
      <c r="J29" s="29"/>
      <c r="K29" s="29"/>
      <c r="L29" s="29"/>
    </row>
    <row r="30" spans="1:14" x14ac:dyDescent="0.25">
      <c r="A30" s="19" t="s">
        <v>22</v>
      </c>
      <c r="D30" s="31">
        <f>SUM(D13+D17+D28)</f>
        <v>415</v>
      </c>
      <c r="E30" s="31">
        <f>SUM(E13+E17+E28)</f>
        <v>320</v>
      </c>
      <c r="F30" s="31">
        <f>SUM(F13+F17+F28)</f>
        <v>163</v>
      </c>
      <c r="G30" s="31">
        <f>SUM(G13+G17+G28)</f>
        <v>297</v>
      </c>
      <c r="H30" s="31">
        <f t="shared" ref="H30:J30" si="8">SUM(H10+H13+H17+H28)</f>
        <v>756</v>
      </c>
      <c r="I30" s="31">
        <f t="shared" si="8"/>
        <v>610</v>
      </c>
      <c r="J30" s="31">
        <f t="shared" si="8"/>
        <v>251</v>
      </c>
      <c r="K30" s="31">
        <v>278</v>
      </c>
      <c r="L30" s="31">
        <v>37</v>
      </c>
      <c r="M30" s="9">
        <v>1176</v>
      </c>
      <c r="N30" s="9">
        <f>SUM(D30:L30)</f>
        <v>3127</v>
      </c>
    </row>
    <row r="31" spans="1:14" x14ac:dyDescent="0.25">
      <c r="A31" s="3"/>
      <c r="B31" s="3"/>
      <c r="D31" s="30"/>
      <c r="E31" s="30"/>
      <c r="F31" s="30"/>
      <c r="G31" s="30"/>
      <c r="H31" s="30"/>
      <c r="I31" s="30"/>
      <c r="J31" s="30"/>
      <c r="K31" s="30"/>
      <c r="L31" s="30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13</v>
      </c>
      <c r="F36" s="2">
        <v>6</v>
      </c>
      <c r="G36" s="2">
        <v>22</v>
      </c>
      <c r="H36" s="2">
        <f t="shared" si="12"/>
        <v>24</v>
      </c>
      <c r="I36" s="2">
        <f t="shared" si="12"/>
        <v>86</v>
      </c>
      <c r="J36" s="2">
        <f t="shared" si="12"/>
        <v>41</v>
      </c>
      <c r="K36" s="2">
        <f t="shared" si="12"/>
        <v>37</v>
      </c>
      <c r="L36" s="2">
        <v>6</v>
      </c>
      <c r="M36" s="2">
        <v>170</v>
      </c>
      <c r="N36" s="2">
        <f t="shared" si="12"/>
        <v>265.5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2</v>
      </c>
      <c r="J42" s="2">
        <f t="shared" si="14"/>
        <v>2</v>
      </c>
      <c r="K42" s="2">
        <f t="shared" si="14"/>
        <v>2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13</v>
      </c>
      <c r="F51">
        <f t="shared" si="16"/>
        <v>6</v>
      </c>
      <c r="G51">
        <f t="shared" si="16"/>
        <v>22</v>
      </c>
      <c r="H51">
        <f t="shared" si="16"/>
        <v>24</v>
      </c>
      <c r="I51">
        <f t="shared" si="16"/>
        <v>86</v>
      </c>
      <c r="J51">
        <f t="shared" si="16"/>
        <v>41</v>
      </c>
      <c r="K51">
        <f t="shared" si="16"/>
        <v>37</v>
      </c>
      <c r="L51">
        <f t="shared" si="16"/>
        <v>6</v>
      </c>
      <c r="M51">
        <f t="shared" si="16"/>
        <v>170</v>
      </c>
      <c r="N51" s="10">
        <f t="shared" si="16"/>
        <v>265.5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JULY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29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 s="23">
        <f>SUM(I9:L9)</f>
        <v>1</v>
      </c>
      <c r="N9" s="2">
        <f>SUM(D9:L9)</f>
        <v>33</v>
      </c>
    </row>
    <row r="10" spans="1:14" x14ac:dyDescent="0.25">
      <c r="A10" s="5" t="s">
        <v>16</v>
      </c>
      <c r="B10" s="5"/>
      <c r="D10" s="9">
        <f>SUM(D8:D9)</f>
        <v>29</v>
      </c>
      <c r="E10" s="9">
        <f t="shared" ref="E10:L10" si="0">SUM(E8:E9)</f>
        <v>1</v>
      </c>
      <c r="F10" s="9">
        <f t="shared" si="0"/>
        <v>1</v>
      </c>
      <c r="G10" s="9">
        <f t="shared" si="0"/>
        <v>1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2">
        <v>0</v>
      </c>
      <c r="N12" s="2">
        <v>0</v>
      </c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61</v>
      </c>
      <c r="E15">
        <v>44</v>
      </c>
      <c r="F15">
        <v>31</v>
      </c>
      <c r="G15">
        <v>38</v>
      </c>
      <c r="H15">
        <v>163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337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188</v>
      </c>
      <c r="J16">
        <v>93</v>
      </c>
      <c r="K16">
        <v>86</v>
      </c>
      <c r="L16">
        <v>4</v>
      </c>
      <c r="M16" s="2">
        <v>371</v>
      </c>
      <c r="N16" s="2">
        <f t="shared" si="3"/>
        <v>371</v>
      </c>
    </row>
    <row r="17" spans="1:14" x14ac:dyDescent="0.25">
      <c r="A17" s="5" t="s">
        <v>20</v>
      </c>
      <c r="B17" s="6"/>
      <c r="D17" s="9">
        <f>SUM(D15:D16)</f>
        <v>61</v>
      </c>
      <c r="E17" s="9">
        <f t="shared" ref="E17:N17" si="4">SUM(E15:E16)</f>
        <v>44</v>
      </c>
      <c r="F17" s="9">
        <f t="shared" si="4"/>
        <v>31</v>
      </c>
      <c r="G17" s="9">
        <f t="shared" si="4"/>
        <v>38</v>
      </c>
      <c r="H17" s="9">
        <f t="shared" si="4"/>
        <v>163</v>
      </c>
      <c r="I17" s="9">
        <f t="shared" si="4"/>
        <v>188</v>
      </c>
      <c r="J17" s="9">
        <f t="shared" si="4"/>
        <v>93</v>
      </c>
      <c r="K17" s="9">
        <f t="shared" si="4"/>
        <v>86</v>
      </c>
      <c r="L17" s="9">
        <f t="shared" si="4"/>
        <v>4</v>
      </c>
      <c r="M17" s="9">
        <f t="shared" si="4"/>
        <v>371</v>
      </c>
      <c r="N17" s="9">
        <f t="shared" si="4"/>
        <v>708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69</v>
      </c>
      <c r="E19">
        <v>39</v>
      </c>
      <c r="F19">
        <v>10</v>
      </c>
      <c r="G19">
        <v>32</v>
      </c>
      <c r="H19">
        <v>152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302</v>
      </c>
    </row>
    <row r="20" spans="1:14" x14ac:dyDescent="0.25">
      <c r="A20" s="7" t="s">
        <v>36</v>
      </c>
      <c r="B20" s="14">
        <v>11</v>
      </c>
      <c r="D20">
        <v>77</v>
      </c>
      <c r="E20">
        <v>77</v>
      </c>
      <c r="F20">
        <v>40</v>
      </c>
      <c r="G20">
        <v>59</v>
      </c>
      <c r="H20">
        <v>173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426</v>
      </c>
    </row>
    <row r="21" spans="1:14" x14ac:dyDescent="0.25">
      <c r="A21" s="7" t="s">
        <v>31</v>
      </c>
      <c r="B21" s="14">
        <v>2</v>
      </c>
      <c r="D21">
        <v>67</v>
      </c>
      <c r="E21">
        <v>94</v>
      </c>
      <c r="F21">
        <v>28</v>
      </c>
      <c r="G21">
        <v>59</v>
      </c>
      <c r="H21">
        <v>134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382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226</v>
      </c>
      <c r="J22">
        <v>113</v>
      </c>
      <c r="K22">
        <v>93</v>
      </c>
      <c r="L22">
        <v>21</v>
      </c>
      <c r="M22" s="2">
        <f>SUM(I22:L22)</f>
        <v>453</v>
      </c>
      <c r="N22" s="2">
        <f>SUM(D22:L22)</f>
        <v>453</v>
      </c>
    </row>
    <row r="23" spans="1:14" x14ac:dyDescent="0.25">
      <c r="A23" s="17" t="s">
        <v>34</v>
      </c>
      <c r="B23" s="27">
        <v>4</v>
      </c>
      <c r="D23">
        <v>0</v>
      </c>
      <c r="E23">
        <v>1</v>
      </c>
      <c r="F23">
        <v>0</v>
      </c>
      <c r="G23">
        <v>1</v>
      </c>
      <c r="H23">
        <v>5</v>
      </c>
      <c r="I23">
        <v>242</v>
      </c>
      <c r="J23">
        <v>103</v>
      </c>
      <c r="K23">
        <v>115</v>
      </c>
      <c r="L23">
        <v>22</v>
      </c>
      <c r="M23" s="2">
        <f>SUM(I23:L23)</f>
        <v>482</v>
      </c>
      <c r="N23" s="2">
        <f>SUM(D23:L23)</f>
        <v>489</v>
      </c>
    </row>
    <row r="24" spans="1:14" x14ac:dyDescent="0.25">
      <c r="A24" s="4" t="s">
        <v>37</v>
      </c>
      <c r="B24" s="14">
        <v>5</v>
      </c>
      <c r="D24">
        <v>67</v>
      </c>
      <c r="E24">
        <v>92</v>
      </c>
      <c r="F24">
        <v>27</v>
      </c>
      <c r="G24">
        <v>75</v>
      </c>
      <c r="H24">
        <v>147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408</v>
      </c>
    </row>
    <row r="25" spans="1:14" x14ac:dyDescent="0.25">
      <c r="A25" s="4" t="s">
        <v>30</v>
      </c>
      <c r="B25" s="14">
        <v>6</v>
      </c>
      <c r="D25">
        <v>85</v>
      </c>
      <c r="E25">
        <v>73</v>
      </c>
      <c r="F25">
        <v>26</v>
      </c>
      <c r="G25">
        <v>65</v>
      </c>
      <c r="H25">
        <v>159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408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10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10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365</v>
      </c>
      <c r="E28" s="9">
        <f t="shared" si="7"/>
        <v>376</v>
      </c>
      <c r="F28" s="9">
        <f t="shared" si="7"/>
        <v>131</v>
      </c>
      <c r="G28" s="9">
        <f t="shared" si="7"/>
        <v>291</v>
      </c>
      <c r="H28" s="9">
        <f t="shared" si="7"/>
        <v>780</v>
      </c>
      <c r="I28" s="9">
        <f t="shared" si="7"/>
        <v>468</v>
      </c>
      <c r="J28" s="9">
        <f t="shared" si="7"/>
        <v>216</v>
      </c>
      <c r="K28" s="9">
        <f t="shared" si="7"/>
        <v>208</v>
      </c>
      <c r="L28" s="9">
        <f t="shared" si="7"/>
        <v>43</v>
      </c>
      <c r="M28" s="9">
        <f t="shared" si="7"/>
        <v>935</v>
      </c>
      <c r="N28" s="9">
        <f t="shared" si="7"/>
        <v>2878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426</v>
      </c>
      <c r="E30" s="9">
        <f>SUM(E13+E17+E28)</f>
        <v>420</v>
      </c>
      <c r="F30" s="9">
        <f>SUM(F13+F17+F28)</f>
        <v>162</v>
      </c>
      <c r="G30" s="9">
        <f>SUM(G13+G17+G28)</f>
        <v>329</v>
      </c>
      <c r="H30" s="9">
        <f t="shared" ref="H30:M30" si="8">SUM(H10+H13+H17+H28)</f>
        <v>948</v>
      </c>
      <c r="I30" s="9">
        <f t="shared" si="8"/>
        <v>656</v>
      </c>
      <c r="J30" s="9">
        <f t="shared" si="8"/>
        <v>309</v>
      </c>
      <c r="K30" s="9">
        <f t="shared" si="8"/>
        <v>294</v>
      </c>
      <c r="L30" s="9">
        <f t="shared" si="8"/>
        <v>48</v>
      </c>
      <c r="M30" s="9">
        <f t="shared" si="8"/>
        <v>1307</v>
      </c>
      <c r="N30" s="9">
        <f>SUM(D30:L30)</f>
        <v>3592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30.5</v>
      </c>
      <c r="E36" s="2">
        <f t="shared" si="12"/>
        <v>22</v>
      </c>
      <c r="F36" s="2">
        <f t="shared" si="12"/>
        <v>15.5</v>
      </c>
      <c r="G36" s="2">
        <f t="shared" si="12"/>
        <v>19</v>
      </c>
      <c r="H36" s="2">
        <f t="shared" si="12"/>
        <v>81.5</v>
      </c>
      <c r="I36" s="2">
        <f t="shared" si="12"/>
        <v>94</v>
      </c>
      <c r="J36" s="2">
        <f t="shared" si="12"/>
        <v>46.5</v>
      </c>
      <c r="K36" s="2">
        <f t="shared" si="12"/>
        <v>43</v>
      </c>
      <c r="L36" s="2">
        <f t="shared" si="12"/>
        <v>2</v>
      </c>
      <c r="M36" s="2">
        <f t="shared" si="12"/>
        <v>185.5</v>
      </c>
      <c r="N36" s="2">
        <f t="shared" si="12"/>
        <v>354</v>
      </c>
    </row>
    <row r="37" spans="1:14" x14ac:dyDescent="0.25">
      <c r="A37" s="8" t="s">
        <v>24</v>
      </c>
      <c r="B37" s="8"/>
      <c r="D37" s="13">
        <f t="shared" ref="D37:N37" si="13">IF(D30&gt;0,D17/D30,0)</f>
        <v>0.14319248826291081</v>
      </c>
      <c r="E37" s="13">
        <f t="shared" si="13"/>
        <v>0.10476190476190476</v>
      </c>
      <c r="F37" s="13">
        <f t="shared" si="13"/>
        <v>0.19135802469135801</v>
      </c>
      <c r="G37" s="13">
        <f t="shared" si="13"/>
        <v>0.11550151975683891</v>
      </c>
      <c r="H37" s="13">
        <f t="shared" si="13"/>
        <v>0.1719409282700422</v>
      </c>
      <c r="I37" s="13">
        <f t="shared" si="13"/>
        <v>0.28658536585365851</v>
      </c>
      <c r="J37" s="13">
        <f t="shared" si="13"/>
        <v>0.30097087378640774</v>
      </c>
      <c r="K37" s="13">
        <f t="shared" si="13"/>
        <v>0.29251700680272108</v>
      </c>
      <c r="L37" s="13">
        <f t="shared" si="13"/>
        <v>8.3333333333333329E-2</v>
      </c>
      <c r="M37" s="13">
        <f t="shared" si="13"/>
        <v>0.28385615914307577</v>
      </c>
      <c r="N37" s="13">
        <f t="shared" si="13"/>
        <v>0.19710467706013363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40.555555555555557</v>
      </c>
      <c r="E40" s="2">
        <f t="shared" si="15"/>
        <v>41.777777777777779</v>
      </c>
      <c r="F40" s="2">
        <f t="shared" si="15"/>
        <v>14.555555555555555</v>
      </c>
      <c r="G40" s="2">
        <f t="shared" si="15"/>
        <v>32.333333333333336</v>
      </c>
      <c r="H40" s="2">
        <f t="shared" si="15"/>
        <v>86.666666666666671</v>
      </c>
      <c r="I40" s="2">
        <f t="shared" si="15"/>
        <v>52</v>
      </c>
      <c r="J40" s="2">
        <f t="shared" si="15"/>
        <v>24</v>
      </c>
      <c r="K40" s="2">
        <f t="shared" si="15"/>
        <v>23.111111111111111</v>
      </c>
      <c r="L40" s="2">
        <f t="shared" si="15"/>
        <v>4.7777777777777777</v>
      </c>
      <c r="M40" s="2">
        <f t="shared" si="15"/>
        <v>103.88888888888889</v>
      </c>
      <c r="N40" s="2">
        <f t="shared" si="15"/>
        <v>319.77777777777777</v>
      </c>
    </row>
    <row r="41" spans="1:14" x14ac:dyDescent="0.25">
      <c r="A41" s="8" t="s">
        <v>24</v>
      </c>
      <c r="B41" s="8"/>
      <c r="D41" s="13">
        <f>IF(D30&gt;0,D28/D30,0)</f>
        <v>0.85680751173708924</v>
      </c>
      <c r="E41" s="13">
        <f t="shared" ref="E41:N41" si="16">IF(E30&gt;0,E28/E30,0)</f>
        <v>0.89523809523809528</v>
      </c>
      <c r="F41" s="13">
        <f t="shared" si="16"/>
        <v>0.80864197530864201</v>
      </c>
      <c r="G41" s="13">
        <f t="shared" si="16"/>
        <v>0.88449848024316113</v>
      </c>
      <c r="H41" s="13">
        <f t="shared" si="16"/>
        <v>0.82278481012658233</v>
      </c>
      <c r="I41" s="13">
        <f t="shared" si="16"/>
        <v>0.71341463414634143</v>
      </c>
      <c r="J41" s="13">
        <f t="shared" si="16"/>
        <v>0.69902912621359226</v>
      </c>
      <c r="K41" s="13">
        <f t="shared" si="16"/>
        <v>0.70748299319727892</v>
      </c>
      <c r="L41" s="13">
        <f t="shared" si="16"/>
        <v>0.89583333333333337</v>
      </c>
      <c r="M41" s="13">
        <f t="shared" si="16"/>
        <v>0.71537872991583784</v>
      </c>
      <c r="N41" s="13">
        <f t="shared" si="16"/>
        <v>0.80122494432071267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35.5</v>
      </c>
      <c r="E44" s="11">
        <f t="shared" si="18"/>
        <v>35</v>
      </c>
      <c r="F44" s="11">
        <f t="shared" si="18"/>
        <v>13.5</v>
      </c>
      <c r="G44" s="11">
        <f t="shared" si="18"/>
        <v>27.416666666666668</v>
      </c>
      <c r="H44" s="11">
        <f t="shared" si="18"/>
        <v>79</v>
      </c>
      <c r="I44" s="11">
        <f t="shared" si="18"/>
        <v>54.666666666666664</v>
      </c>
      <c r="J44" s="11">
        <f t="shared" si="18"/>
        <v>25.75</v>
      </c>
      <c r="K44" s="11">
        <f t="shared" si="18"/>
        <v>24.5</v>
      </c>
      <c r="L44" s="11">
        <f t="shared" si="18"/>
        <v>4</v>
      </c>
      <c r="M44" s="11">
        <f t="shared" si="18"/>
        <v>108.91666666666667</v>
      </c>
      <c r="N44" s="11">
        <f t="shared" si="18"/>
        <v>299.33333333333331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30.5</v>
      </c>
      <c r="E51">
        <f t="shared" ref="E51:N51" si="20">E36</f>
        <v>22</v>
      </c>
      <c r="F51">
        <f t="shared" si="20"/>
        <v>15.5</v>
      </c>
      <c r="G51">
        <f t="shared" si="20"/>
        <v>19</v>
      </c>
      <c r="H51">
        <f t="shared" si="20"/>
        <v>81.5</v>
      </c>
      <c r="I51">
        <f t="shared" si="20"/>
        <v>94</v>
      </c>
      <c r="J51">
        <f t="shared" si="20"/>
        <v>46.5</v>
      </c>
      <c r="K51">
        <f t="shared" si="20"/>
        <v>43</v>
      </c>
      <c r="L51">
        <f t="shared" si="20"/>
        <v>2</v>
      </c>
      <c r="M51">
        <f t="shared" si="20"/>
        <v>185.5</v>
      </c>
      <c r="N51" s="10">
        <f t="shared" si="20"/>
        <v>354</v>
      </c>
    </row>
    <row r="52" spans="1:14" x14ac:dyDescent="0.25">
      <c r="D52">
        <f>D40</f>
        <v>40.555555555555557</v>
      </c>
      <c r="E52">
        <f t="shared" ref="E52:N52" si="21">E40</f>
        <v>41.777777777777779</v>
      </c>
      <c r="F52">
        <f t="shared" si="21"/>
        <v>14.555555555555555</v>
      </c>
      <c r="G52">
        <f t="shared" si="21"/>
        <v>32.333333333333336</v>
      </c>
      <c r="H52">
        <f t="shared" si="21"/>
        <v>86.666666666666671</v>
      </c>
      <c r="I52">
        <f t="shared" si="21"/>
        <v>52</v>
      </c>
      <c r="J52">
        <f t="shared" si="21"/>
        <v>24</v>
      </c>
      <c r="K52">
        <f t="shared" si="21"/>
        <v>23.111111111111111</v>
      </c>
      <c r="L52">
        <f t="shared" si="21"/>
        <v>4.7777777777777777</v>
      </c>
      <c r="M52">
        <f t="shared" si="21"/>
        <v>103.88888888888889</v>
      </c>
      <c r="N52" s="10">
        <f t="shared" si="21"/>
        <v>319.77777777777777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2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AUGUST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55</v>
      </c>
      <c r="E9">
        <v>3</v>
      </c>
      <c r="F9">
        <v>3</v>
      </c>
      <c r="G9">
        <v>3</v>
      </c>
      <c r="H9">
        <v>0</v>
      </c>
      <c r="I9">
        <v>1</v>
      </c>
      <c r="J9">
        <v>0</v>
      </c>
      <c r="K9">
        <v>0</v>
      </c>
      <c r="L9">
        <v>0</v>
      </c>
      <c r="M9" s="23">
        <f>SUM(I9:L9)</f>
        <v>1</v>
      </c>
      <c r="N9" s="2">
        <f>SUM(D9:L9)</f>
        <v>65</v>
      </c>
    </row>
    <row r="10" spans="1:14" x14ac:dyDescent="0.25">
      <c r="A10" s="5" t="s">
        <v>16</v>
      </c>
      <c r="B10" s="5"/>
      <c r="D10" s="9">
        <f>SUM(D8:D9)</f>
        <v>55</v>
      </c>
      <c r="E10" s="9">
        <f t="shared" ref="E10:L10" si="0">SUM(E8:E9)</f>
        <v>3</v>
      </c>
      <c r="F10" s="9">
        <f t="shared" si="0"/>
        <v>3</v>
      </c>
      <c r="G10" s="9">
        <f t="shared" si="0"/>
        <v>3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1</v>
      </c>
      <c r="N10" s="9">
        <f>SUM(N8:N9)</f>
        <v>66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85</v>
      </c>
      <c r="E15">
        <v>71</v>
      </c>
      <c r="F15">
        <v>36</v>
      </c>
      <c r="G15">
        <v>56</v>
      </c>
      <c r="H15">
        <v>55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171</v>
      </c>
      <c r="J16">
        <v>97</v>
      </c>
      <c r="K16">
        <v>83</v>
      </c>
      <c r="L16">
        <v>12</v>
      </c>
      <c r="M16" s="2">
        <f>SUM(I16:L16)</f>
        <v>363</v>
      </c>
      <c r="N16" s="2">
        <f t="shared" si="3"/>
        <v>363</v>
      </c>
    </row>
    <row r="17" spans="1:14" x14ac:dyDescent="0.25">
      <c r="A17" s="5" t="s">
        <v>20</v>
      </c>
      <c r="B17" s="6"/>
      <c r="D17" s="9">
        <f>SUM(D15:D16)</f>
        <v>85</v>
      </c>
      <c r="E17" s="9">
        <f t="shared" ref="E17:N17" si="4">SUM(E15:E16)</f>
        <v>71</v>
      </c>
      <c r="F17" s="9">
        <f t="shared" si="4"/>
        <v>36</v>
      </c>
      <c r="G17" s="9">
        <f t="shared" si="4"/>
        <v>56</v>
      </c>
      <c r="H17" s="9">
        <f t="shared" si="4"/>
        <v>55</v>
      </c>
      <c r="I17" s="9">
        <f t="shared" si="4"/>
        <v>171</v>
      </c>
      <c r="J17" s="9">
        <f t="shared" si="4"/>
        <v>97</v>
      </c>
      <c r="K17" s="9">
        <f t="shared" si="4"/>
        <v>83</v>
      </c>
      <c r="L17" s="9">
        <f t="shared" si="4"/>
        <v>12</v>
      </c>
      <c r="M17" s="9">
        <f t="shared" si="4"/>
        <v>363</v>
      </c>
      <c r="N17" s="9">
        <f t="shared" si="4"/>
        <v>666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58</v>
      </c>
      <c r="E19">
        <v>50</v>
      </c>
      <c r="F19">
        <v>26</v>
      </c>
      <c r="G19">
        <v>46</v>
      </c>
      <c r="H19">
        <v>165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345</v>
      </c>
    </row>
    <row r="20" spans="1:14" x14ac:dyDescent="0.25">
      <c r="A20" s="7" t="s">
        <v>36</v>
      </c>
      <c r="B20" s="14">
        <v>11</v>
      </c>
      <c r="D20">
        <v>69</v>
      </c>
      <c r="E20">
        <v>93</v>
      </c>
      <c r="F20">
        <v>38</v>
      </c>
      <c r="G20">
        <v>60</v>
      </c>
      <c r="H20">
        <v>170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430</v>
      </c>
    </row>
    <row r="21" spans="1:14" x14ac:dyDescent="0.25">
      <c r="A21" s="7" t="s">
        <v>31</v>
      </c>
      <c r="B21" s="14">
        <v>2</v>
      </c>
      <c r="D21">
        <v>57</v>
      </c>
      <c r="E21">
        <v>63</v>
      </c>
      <c r="F21">
        <v>31</v>
      </c>
      <c r="G21">
        <v>49</v>
      </c>
      <c r="H21">
        <v>116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316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201</v>
      </c>
      <c r="J22">
        <v>98</v>
      </c>
      <c r="K22">
        <v>96</v>
      </c>
      <c r="L22">
        <v>26</v>
      </c>
      <c r="M22" s="2">
        <f>SUM(I22:L22)</f>
        <v>421</v>
      </c>
      <c r="N22" s="2">
        <f t="shared" si="6"/>
        <v>421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5</v>
      </c>
      <c r="I23">
        <v>182</v>
      </c>
      <c r="J23">
        <v>107</v>
      </c>
      <c r="K23">
        <v>100</v>
      </c>
      <c r="L23">
        <v>28</v>
      </c>
      <c r="M23" s="2">
        <f>SUM(I23:L23)</f>
        <v>417</v>
      </c>
      <c r="N23" s="2">
        <f>SUM(D23:L23)</f>
        <v>422</v>
      </c>
    </row>
    <row r="24" spans="1:14" x14ac:dyDescent="0.25">
      <c r="A24" s="4" t="s">
        <v>37</v>
      </c>
      <c r="B24" s="14">
        <v>5</v>
      </c>
      <c r="D24">
        <v>76</v>
      </c>
      <c r="E24">
        <v>59</v>
      </c>
      <c r="F24">
        <v>18</v>
      </c>
      <c r="G24">
        <v>44</v>
      </c>
      <c r="H24">
        <v>167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364</v>
      </c>
    </row>
    <row r="25" spans="1:14" x14ac:dyDescent="0.25">
      <c r="A25" s="4" t="s">
        <v>30</v>
      </c>
      <c r="B25" s="14">
        <v>6</v>
      </c>
      <c r="D25">
        <v>73</v>
      </c>
      <c r="E25">
        <v>55</v>
      </c>
      <c r="F25">
        <v>21</v>
      </c>
      <c r="G25">
        <v>34</v>
      </c>
      <c r="H25">
        <v>147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330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333</v>
      </c>
      <c r="E28" s="9">
        <f t="shared" si="7"/>
        <v>320</v>
      </c>
      <c r="F28" s="9">
        <f t="shared" si="7"/>
        <v>134</v>
      </c>
      <c r="G28" s="9">
        <f t="shared" si="7"/>
        <v>233</v>
      </c>
      <c r="H28" s="9">
        <f t="shared" si="7"/>
        <v>772</v>
      </c>
      <c r="I28" s="9">
        <f t="shared" si="7"/>
        <v>383</v>
      </c>
      <c r="J28" s="9">
        <f t="shared" si="7"/>
        <v>205</v>
      </c>
      <c r="K28" s="9">
        <f t="shared" si="7"/>
        <v>196</v>
      </c>
      <c r="L28" s="9">
        <f t="shared" si="7"/>
        <v>54</v>
      </c>
      <c r="M28" s="9">
        <f t="shared" si="7"/>
        <v>838</v>
      </c>
      <c r="N28" s="9">
        <f t="shared" si="7"/>
        <v>2630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418</v>
      </c>
      <c r="E30" s="9">
        <f>SUM(E13+E17+E28)</f>
        <v>391</v>
      </c>
      <c r="F30" s="9">
        <f>SUM(F13+F17+F28)</f>
        <v>170</v>
      </c>
      <c r="G30" s="9">
        <f>SUM(G13+G17+G28)</f>
        <v>289</v>
      </c>
      <c r="H30" s="9">
        <f t="shared" ref="H30:M30" si="8">SUM(H10+H13+H17+H28)</f>
        <v>828</v>
      </c>
      <c r="I30" s="9">
        <f t="shared" si="8"/>
        <v>555</v>
      </c>
      <c r="J30" s="9">
        <f t="shared" si="8"/>
        <v>302</v>
      </c>
      <c r="K30" s="9">
        <f t="shared" si="8"/>
        <v>279</v>
      </c>
      <c r="L30" s="9">
        <f t="shared" si="8"/>
        <v>66</v>
      </c>
      <c r="M30" s="9">
        <f t="shared" si="8"/>
        <v>1202</v>
      </c>
      <c r="N30" s="9">
        <f>SUM(D30:L30)</f>
        <v>3298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42.5</v>
      </c>
      <c r="E36" s="2">
        <f t="shared" si="12"/>
        <v>35.5</v>
      </c>
      <c r="F36" s="2">
        <f t="shared" si="12"/>
        <v>18</v>
      </c>
      <c r="G36" s="2">
        <f t="shared" si="12"/>
        <v>28</v>
      </c>
      <c r="H36" s="2">
        <f t="shared" si="12"/>
        <v>27.5</v>
      </c>
      <c r="I36" s="2">
        <f t="shared" si="12"/>
        <v>85.5</v>
      </c>
      <c r="J36" s="2">
        <f t="shared" si="12"/>
        <v>48.5</v>
      </c>
      <c r="K36" s="2">
        <f t="shared" si="12"/>
        <v>41.5</v>
      </c>
      <c r="L36" s="2">
        <f t="shared" si="12"/>
        <v>6</v>
      </c>
      <c r="M36" s="2">
        <f t="shared" si="12"/>
        <v>181.5</v>
      </c>
      <c r="N36" s="2">
        <f t="shared" si="12"/>
        <v>333</v>
      </c>
    </row>
    <row r="37" spans="1:14" x14ac:dyDescent="0.25">
      <c r="A37" s="8" t="s">
        <v>24</v>
      </c>
      <c r="B37" s="8"/>
      <c r="D37" s="13">
        <f t="shared" ref="D37:N37" si="13">IF(D30&gt;0,D17/D30,0)</f>
        <v>0.20334928229665072</v>
      </c>
      <c r="E37" s="13">
        <f t="shared" si="13"/>
        <v>0.1815856777493606</v>
      </c>
      <c r="F37" s="13">
        <f t="shared" si="13"/>
        <v>0.21176470588235294</v>
      </c>
      <c r="G37" s="13">
        <f t="shared" si="13"/>
        <v>0.19377162629757785</v>
      </c>
      <c r="H37" s="13">
        <f t="shared" si="13"/>
        <v>6.6425120772946863E-2</v>
      </c>
      <c r="I37" s="13">
        <f t="shared" si="13"/>
        <v>0.30810810810810813</v>
      </c>
      <c r="J37" s="13">
        <f t="shared" si="13"/>
        <v>0.32119205298013243</v>
      </c>
      <c r="K37" s="13">
        <f t="shared" si="13"/>
        <v>0.29749103942652327</v>
      </c>
      <c r="L37" s="13">
        <f t="shared" si="13"/>
        <v>0.18181818181818182</v>
      </c>
      <c r="M37" s="13">
        <f t="shared" si="13"/>
        <v>0.30199667221297838</v>
      </c>
      <c r="N37" s="13">
        <f t="shared" si="13"/>
        <v>0.20194057004244997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1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</v>
      </c>
      <c r="E40" s="2">
        <f t="shared" si="15"/>
        <v>35.555555555555557</v>
      </c>
      <c r="F40" s="2">
        <f t="shared" si="15"/>
        <v>14.888888888888889</v>
      </c>
      <c r="G40" s="2">
        <f t="shared" si="15"/>
        <v>25.888888888888889</v>
      </c>
      <c r="H40" s="2">
        <f t="shared" si="15"/>
        <v>85.777777777777771</v>
      </c>
      <c r="I40" s="2">
        <f t="shared" si="15"/>
        <v>42.555555555555557</v>
      </c>
      <c r="J40" s="2">
        <f t="shared" si="15"/>
        <v>22.777777777777779</v>
      </c>
      <c r="K40" s="2">
        <f t="shared" si="15"/>
        <v>21.777777777777779</v>
      </c>
      <c r="L40" s="2">
        <f t="shared" si="15"/>
        <v>6</v>
      </c>
      <c r="M40" s="2">
        <f t="shared" si="15"/>
        <v>93.111111111111114</v>
      </c>
      <c r="N40" s="2">
        <f t="shared" si="15"/>
        <v>292.22222222222223</v>
      </c>
    </row>
    <row r="41" spans="1:14" x14ac:dyDescent="0.25">
      <c r="A41" s="8" t="s">
        <v>24</v>
      </c>
      <c r="B41" s="8"/>
      <c r="D41" s="13">
        <f>IF(D30&gt;0,D28/D30,0)</f>
        <v>0.79665071770334928</v>
      </c>
      <c r="E41" s="13">
        <f t="shared" ref="E41:N41" si="16">IF(E30&gt;0,E28/E30,0)</f>
        <v>0.81841432225063937</v>
      </c>
      <c r="F41" s="13">
        <f t="shared" si="16"/>
        <v>0.78823529411764703</v>
      </c>
      <c r="G41" s="13">
        <f t="shared" si="16"/>
        <v>0.80622837370242217</v>
      </c>
      <c r="H41" s="13">
        <f t="shared" si="16"/>
        <v>0.93236714975845414</v>
      </c>
      <c r="I41" s="13">
        <f t="shared" si="16"/>
        <v>0.69009009009009004</v>
      </c>
      <c r="J41" s="13">
        <f t="shared" si="16"/>
        <v>0.67880794701986757</v>
      </c>
      <c r="K41" s="13">
        <f t="shared" si="16"/>
        <v>0.70250896057347667</v>
      </c>
      <c r="L41" s="13">
        <f t="shared" si="16"/>
        <v>0.81818181818181823</v>
      </c>
      <c r="M41" s="13">
        <f t="shared" si="16"/>
        <v>0.69717138103161402</v>
      </c>
      <c r="N41" s="13">
        <f t="shared" si="16"/>
        <v>0.79745300181928447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2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34.833333333333336</v>
      </c>
      <c r="E44" s="11">
        <f t="shared" si="18"/>
        <v>32.583333333333336</v>
      </c>
      <c r="F44" s="11">
        <f t="shared" si="18"/>
        <v>14.166666666666666</v>
      </c>
      <c r="G44" s="11">
        <f t="shared" si="18"/>
        <v>24.083333333333332</v>
      </c>
      <c r="H44" s="11">
        <f t="shared" si="18"/>
        <v>69</v>
      </c>
      <c r="I44" s="11">
        <f t="shared" si="18"/>
        <v>46.25</v>
      </c>
      <c r="J44" s="11">
        <f t="shared" si="18"/>
        <v>25.166666666666668</v>
      </c>
      <c r="K44" s="11">
        <f t="shared" si="18"/>
        <v>23.25</v>
      </c>
      <c r="L44" s="11">
        <f t="shared" si="18"/>
        <v>5.5</v>
      </c>
      <c r="M44" s="11">
        <f t="shared" si="18"/>
        <v>100.16666666666667</v>
      </c>
      <c r="N44" s="11">
        <f t="shared" si="18"/>
        <v>274.83333333333331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42.5</v>
      </c>
      <c r="E51">
        <f t="shared" ref="E51:N51" si="20">E36</f>
        <v>35.5</v>
      </c>
      <c r="F51">
        <f t="shared" si="20"/>
        <v>18</v>
      </c>
      <c r="G51">
        <f t="shared" si="20"/>
        <v>28</v>
      </c>
      <c r="H51">
        <f t="shared" si="20"/>
        <v>27.5</v>
      </c>
      <c r="I51">
        <f t="shared" si="20"/>
        <v>85.5</v>
      </c>
      <c r="J51">
        <f t="shared" si="20"/>
        <v>48.5</v>
      </c>
      <c r="K51">
        <f t="shared" si="20"/>
        <v>41.5</v>
      </c>
      <c r="L51">
        <f t="shared" si="20"/>
        <v>6</v>
      </c>
      <c r="M51">
        <f t="shared" si="20"/>
        <v>181.5</v>
      </c>
      <c r="N51" s="10">
        <f t="shared" si="20"/>
        <v>333</v>
      </c>
    </row>
    <row r="52" spans="1:14" x14ac:dyDescent="0.25">
      <c r="D52">
        <f>D40</f>
        <v>37</v>
      </c>
      <c r="E52">
        <f t="shared" ref="E52:N52" si="21">E40</f>
        <v>35.555555555555557</v>
      </c>
      <c r="F52">
        <f t="shared" si="21"/>
        <v>14.888888888888889</v>
      </c>
      <c r="G52">
        <f t="shared" si="21"/>
        <v>25.888888888888889</v>
      </c>
      <c r="H52">
        <f t="shared" si="21"/>
        <v>85.777777777777771</v>
      </c>
      <c r="I52">
        <f t="shared" si="21"/>
        <v>42.555555555555557</v>
      </c>
      <c r="J52">
        <f t="shared" si="21"/>
        <v>22.777777777777779</v>
      </c>
      <c r="K52">
        <f t="shared" si="21"/>
        <v>21.777777777777779</v>
      </c>
      <c r="L52">
        <f t="shared" si="21"/>
        <v>6</v>
      </c>
      <c r="M52">
        <f t="shared" si="21"/>
        <v>93.111111111111114</v>
      </c>
      <c r="N52" s="10">
        <f t="shared" si="21"/>
        <v>292.22222222222223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SEPTEMBER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8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8</v>
      </c>
    </row>
    <row r="9" spans="1:14" x14ac:dyDescent="0.25">
      <c r="A9" s="4" t="s">
        <v>15</v>
      </c>
      <c r="B9" s="3"/>
      <c r="D9">
        <v>25</v>
      </c>
      <c r="E9">
        <v>5</v>
      </c>
      <c r="F9">
        <v>2</v>
      </c>
      <c r="G9">
        <v>3</v>
      </c>
      <c r="H9">
        <v>0</v>
      </c>
      <c r="I9">
        <v>0</v>
      </c>
      <c r="J9">
        <v>0</v>
      </c>
      <c r="K9">
        <v>0</v>
      </c>
      <c r="L9">
        <v>1</v>
      </c>
      <c r="M9" s="23">
        <f>SUM(I9:L9)</f>
        <v>1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25</v>
      </c>
      <c r="E10" s="9">
        <f t="shared" ref="E10:L10" si="0">SUM(E8:E9)</f>
        <v>5</v>
      </c>
      <c r="F10" s="9">
        <f t="shared" si="0"/>
        <v>2</v>
      </c>
      <c r="G10" s="9">
        <f t="shared" si="0"/>
        <v>3</v>
      </c>
      <c r="H10" s="9">
        <f t="shared" si="0"/>
        <v>8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44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98</v>
      </c>
      <c r="E15">
        <v>80</v>
      </c>
      <c r="F15">
        <v>22</v>
      </c>
      <c r="G15">
        <v>43</v>
      </c>
      <c r="H15">
        <v>182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425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172</v>
      </c>
      <c r="J16">
        <v>94</v>
      </c>
      <c r="K16">
        <v>58</v>
      </c>
      <c r="L16">
        <v>11</v>
      </c>
      <c r="M16" s="2">
        <f t="shared" si="2"/>
        <v>335</v>
      </c>
      <c r="N16" s="2">
        <f t="shared" si="3"/>
        <v>335</v>
      </c>
    </row>
    <row r="17" spans="1:14" x14ac:dyDescent="0.25">
      <c r="A17" s="5" t="s">
        <v>20</v>
      </c>
      <c r="B17" s="6"/>
      <c r="D17" s="9">
        <f>SUM(D15:D16)</f>
        <v>98</v>
      </c>
      <c r="E17" s="9">
        <f t="shared" ref="E17:N17" si="4">SUM(E15:E16)</f>
        <v>80</v>
      </c>
      <c r="F17" s="9">
        <f t="shared" si="4"/>
        <v>22</v>
      </c>
      <c r="G17" s="9">
        <f t="shared" si="4"/>
        <v>43</v>
      </c>
      <c r="H17" s="9">
        <f t="shared" si="4"/>
        <v>182</v>
      </c>
      <c r="I17" s="9">
        <f t="shared" si="4"/>
        <v>172</v>
      </c>
      <c r="J17" s="9">
        <f t="shared" si="4"/>
        <v>94</v>
      </c>
      <c r="K17" s="9">
        <f t="shared" si="4"/>
        <v>58</v>
      </c>
      <c r="L17" s="9">
        <f t="shared" si="4"/>
        <v>11</v>
      </c>
      <c r="M17" s="9">
        <f t="shared" si="4"/>
        <v>335</v>
      </c>
      <c r="N17" s="9">
        <f t="shared" si="4"/>
        <v>760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56</v>
      </c>
      <c r="E19">
        <v>59</v>
      </c>
      <c r="F19">
        <v>22</v>
      </c>
      <c r="G19">
        <v>51</v>
      </c>
      <c r="H19">
        <v>180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368</v>
      </c>
    </row>
    <row r="20" spans="1:14" x14ac:dyDescent="0.25">
      <c r="A20" s="7" t="s">
        <v>36</v>
      </c>
      <c r="B20" s="14">
        <v>11</v>
      </c>
      <c r="D20">
        <v>55</v>
      </c>
      <c r="E20">
        <v>60</v>
      </c>
      <c r="F20">
        <v>25</v>
      </c>
      <c r="G20">
        <v>57</v>
      </c>
      <c r="H20">
        <v>165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362</v>
      </c>
    </row>
    <row r="21" spans="1:14" x14ac:dyDescent="0.25">
      <c r="A21" s="7" t="s">
        <v>31</v>
      </c>
      <c r="B21" s="14">
        <v>2</v>
      </c>
      <c r="D21">
        <v>46</v>
      </c>
      <c r="E21">
        <v>56</v>
      </c>
      <c r="F21">
        <v>23</v>
      </c>
      <c r="G21">
        <v>51</v>
      </c>
      <c r="H21">
        <v>81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257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211</v>
      </c>
      <c r="J22">
        <v>90</v>
      </c>
      <c r="K22">
        <v>112</v>
      </c>
      <c r="L22">
        <v>31</v>
      </c>
      <c r="M22" s="2">
        <f>SUM(I22:L22)</f>
        <v>444</v>
      </c>
      <c r="N22" s="2">
        <f t="shared" si="6"/>
        <v>444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4</v>
      </c>
      <c r="I23">
        <v>229</v>
      </c>
      <c r="J23">
        <v>100</v>
      </c>
      <c r="K23">
        <v>116</v>
      </c>
      <c r="L23">
        <v>21</v>
      </c>
      <c r="M23" s="2">
        <f>SUM(I23:L23)</f>
        <v>466</v>
      </c>
      <c r="N23" s="2">
        <f>SUM(D23:L23)</f>
        <v>470</v>
      </c>
    </row>
    <row r="24" spans="1:14" x14ac:dyDescent="0.25">
      <c r="A24" s="4" t="s">
        <v>37</v>
      </c>
      <c r="B24" s="14">
        <v>5</v>
      </c>
      <c r="D24">
        <v>51</v>
      </c>
      <c r="E24">
        <v>62</v>
      </c>
      <c r="F24">
        <v>18</v>
      </c>
      <c r="G24">
        <v>34</v>
      </c>
      <c r="H24">
        <v>283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448</v>
      </c>
    </row>
    <row r="25" spans="1:14" x14ac:dyDescent="0.25">
      <c r="A25" s="4" t="s">
        <v>30</v>
      </c>
      <c r="B25" s="14">
        <v>6</v>
      </c>
      <c r="D25">
        <v>59</v>
      </c>
      <c r="E25">
        <v>62</v>
      </c>
      <c r="F25">
        <v>17</v>
      </c>
      <c r="G25">
        <v>33</v>
      </c>
      <c r="H25">
        <v>161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332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267</v>
      </c>
      <c r="E28" s="9">
        <f t="shared" si="7"/>
        <v>299</v>
      </c>
      <c r="F28" s="9">
        <f t="shared" si="7"/>
        <v>105</v>
      </c>
      <c r="G28" s="9">
        <f t="shared" si="7"/>
        <v>226</v>
      </c>
      <c r="H28" s="9">
        <f t="shared" si="7"/>
        <v>874</v>
      </c>
      <c r="I28" s="9">
        <f t="shared" si="7"/>
        <v>440</v>
      </c>
      <c r="J28" s="9">
        <f t="shared" si="7"/>
        <v>190</v>
      </c>
      <c r="K28" s="9">
        <f t="shared" si="7"/>
        <v>228</v>
      </c>
      <c r="L28" s="9">
        <f t="shared" si="7"/>
        <v>52</v>
      </c>
      <c r="M28" s="9">
        <f t="shared" si="7"/>
        <v>910</v>
      </c>
      <c r="N28" s="9">
        <f t="shared" si="7"/>
        <v>2681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365</v>
      </c>
      <c r="E30" s="9">
        <f>SUM(E13+E17+E28)</f>
        <v>379</v>
      </c>
      <c r="F30" s="9">
        <f>SUM(F13+F17+F28)</f>
        <v>127</v>
      </c>
      <c r="G30" s="9">
        <f>SUM(G13+G17+G28)</f>
        <v>269</v>
      </c>
      <c r="H30" s="9">
        <f t="shared" ref="H30:M30" si="8">SUM(H10+H13+H17+H28)</f>
        <v>1064</v>
      </c>
      <c r="I30" s="9">
        <f t="shared" si="8"/>
        <v>612</v>
      </c>
      <c r="J30" s="9">
        <f t="shared" si="8"/>
        <v>284</v>
      </c>
      <c r="K30" s="9">
        <f t="shared" si="8"/>
        <v>286</v>
      </c>
      <c r="L30" s="9">
        <f t="shared" si="8"/>
        <v>64</v>
      </c>
      <c r="M30" s="9">
        <f t="shared" si="8"/>
        <v>1246</v>
      </c>
      <c r="N30" s="9">
        <f>SUM(D30:L30)</f>
        <v>3450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49</v>
      </c>
      <c r="E36" s="2">
        <f t="shared" si="12"/>
        <v>40</v>
      </c>
      <c r="F36" s="2">
        <f t="shared" si="12"/>
        <v>11</v>
      </c>
      <c r="G36" s="2">
        <f t="shared" si="12"/>
        <v>21.5</v>
      </c>
      <c r="H36" s="2">
        <f t="shared" si="12"/>
        <v>91</v>
      </c>
      <c r="I36" s="2">
        <f t="shared" si="12"/>
        <v>86</v>
      </c>
      <c r="J36" s="2">
        <f t="shared" si="12"/>
        <v>47</v>
      </c>
      <c r="K36" s="2">
        <f t="shared" si="12"/>
        <v>29</v>
      </c>
      <c r="L36" s="2">
        <f t="shared" si="12"/>
        <v>5.5</v>
      </c>
      <c r="M36" s="2">
        <f t="shared" si="12"/>
        <v>167.5</v>
      </c>
      <c r="N36" s="2">
        <f t="shared" si="12"/>
        <v>380</v>
      </c>
    </row>
    <row r="37" spans="1:14" x14ac:dyDescent="0.25">
      <c r="A37" s="8" t="s">
        <v>24</v>
      </c>
      <c r="B37" s="8"/>
      <c r="D37" s="13">
        <f t="shared" ref="D37:N37" si="13">IF(D30&gt;0,D17/D30,0)</f>
        <v>0.26849315068493151</v>
      </c>
      <c r="E37" s="13">
        <f t="shared" si="13"/>
        <v>0.21108179419525067</v>
      </c>
      <c r="F37" s="13">
        <f t="shared" si="13"/>
        <v>0.17322834645669291</v>
      </c>
      <c r="G37" s="13">
        <f t="shared" si="13"/>
        <v>0.15985130111524162</v>
      </c>
      <c r="H37" s="13">
        <f t="shared" si="13"/>
        <v>0.17105263157894737</v>
      </c>
      <c r="I37" s="13">
        <f t="shared" si="13"/>
        <v>0.28104575163398693</v>
      </c>
      <c r="J37" s="13">
        <f t="shared" si="13"/>
        <v>0.33098591549295775</v>
      </c>
      <c r="K37" s="13">
        <f t="shared" si="13"/>
        <v>0.20279720279720279</v>
      </c>
      <c r="L37" s="13">
        <f t="shared" si="13"/>
        <v>0.171875</v>
      </c>
      <c r="M37" s="13">
        <f t="shared" si="13"/>
        <v>0.26886035313001605</v>
      </c>
      <c r="N37" s="13">
        <f t="shared" si="13"/>
        <v>0.22028985507246376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29.666666666666668</v>
      </c>
      <c r="E40" s="2">
        <f t="shared" si="15"/>
        <v>33.222222222222221</v>
      </c>
      <c r="F40" s="2">
        <f t="shared" si="15"/>
        <v>11.666666666666666</v>
      </c>
      <c r="G40" s="2">
        <f t="shared" si="15"/>
        <v>25.111111111111111</v>
      </c>
      <c r="H40" s="2">
        <f t="shared" si="15"/>
        <v>97.111111111111114</v>
      </c>
      <c r="I40" s="2">
        <f t="shared" si="15"/>
        <v>48.888888888888886</v>
      </c>
      <c r="J40" s="2">
        <f t="shared" si="15"/>
        <v>21.111111111111111</v>
      </c>
      <c r="K40" s="2">
        <f t="shared" si="15"/>
        <v>25.333333333333332</v>
      </c>
      <c r="L40" s="2">
        <f t="shared" si="15"/>
        <v>5.7777777777777777</v>
      </c>
      <c r="M40" s="2">
        <f t="shared" si="15"/>
        <v>101.11111111111111</v>
      </c>
      <c r="N40" s="2">
        <f t="shared" si="15"/>
        <v>297.88888888888891</v>
      </c>
    </row>
    <row r="41" spans="1:14" x14ac:dyDescent="0.25">
      <c r="A41" s="8" t="s">
        <v>24</v>
      </c>
      <c r="B41" s="8"/>
      <c r="D41" s="13">
        <f>IF(D30&gt;0,D28/D30,0)</f>
        <v>0.73150684931506849</v>
      </c>
      <c r="E41" s="13">
        <f t="shared" ref="E41:N41" si="16">IF(E30&gt;0,E28/E30,0)</f>
        <v>0.78891820580474936</v>
      </c>
      <c r="F41" s="13">
        <f t="shared" si="16"/>
        <v>0.82677165354330706</v>
      </c>
      <c r="G41" s="13">
        <f t="shared" si="16"/>
        <v>0.8401486988847584</v>
      </c>
      <c r="H41" s="13">
        <f t="shared" si="16"/>
        <v>0.8214285714285714</v>
      </c>
      <c r="I41" s="13">
        <f t="shared" si="16"/>
        <v>0.71895424836601307</v>
      </c>
      <c r="J41" s="13">
        <f t="shared" si="16"/>
        <v>0.66901408450704225</v>
      </c>
      <c r="K41" s="13">
        <f t="shared" si="16"/>
        <v>0.79720279720279719</v>
      </c>
      <c r="L41" s="13">
        <f t="shared" si="16"/>
        <v>0.8125</v>
      </c>
      <c r="M41" s="13">
        <f t="shared" si="16"/>
        <v>0.7303370786516854</v>
      </c>
      <c r="N41" s="13">
        <f t="shared" si="16"/>
        <v>0.77710144927536229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2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30.416666666666668</v>
      </c>
      <c r="E44" s="11">
        <f t="shared" si="18"/>
        <v>31.583333333333332</v>
      </c>
      <c r="F44" s="11">
        <f t="shared" si="18"/>
        <v>10.583333333333334</v>
      </c>
      <c r="G44" s="11">
        <f t="shared" si="18"/>
        <v>22.416666666666668</v>
      </c>
      <c r="H44" s="11">
        <f t="shared" si="18"/>
        <v>88.666666666666671</v>
      </c>
      <c r="I44" s="11">
        <f t="shared" si="18"/>
        <v>51</v>
      </c>
      <c r="J44" s="11">
        <f t="shared" si="18"/>
        <v>23.666666666666668</v>
      </c>
      <c r="K44" s="11">
        <f t="shared" si="18"/>
        <v>23.833333333333332</v>
      </c>
      <c r="L44" s="11">
        <f t="shared" si="18"/>
        <v>5.333333333333333</v>
      </c>
      <c r="M44" s="11">
        <f t="shared" si="18"/>
        <v>103.83333333333333</v>
      </c>
      <c r="N44" s="11">
        <f t="shared" si="18"/>
        <v>287.5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49</v>
      </c>
      <c r="E51">
        <f t="shared" ref="E51:N51" si="20">E36</f>
        <v>40</v>
      </c>
      <c r="F51">
        <f t="shared" si="20"/>
        <v>11</v>
      </c>
      <c r="G51">
        <f t="shared" si="20"/>
        <v>21.5</v>
      </c>
      <c r="H51">
        <f t="shared" si="20"/>
        <v>91</v>
      </c>
      <c r="I51">
        <f t="shared" si="20"/>
        <v>86</v>
      </c>
      <c r="J51">
        <f t="shared" si="20"/>
        <v>47</v>
      </c>
      <c r="K51">
        <f t="shared" si="20"/>
        <v>29</v>
      </c>
      <c r="L51">
        <f t="shared" si="20"/>
        <v>5.5</v>
      </c>
      <c r="M51">
        <f t="shared" si="20"/>
        <v>167.5</v>
      </c>
      <c r="N51" s="10">
        <f t="shared" si="20"/>
        <v>380</v>
      </c>
    </row>
    <row r="52" spans="1:14" x14ac:dyDescent="0.25">
      <c r="D52">
        <f>D40</f>
        <v>29.666666666666668</v>
      </c>
      <c r="E52">
        <f t="shared" ref="E52:N52" si="21">E40</f>
        <v>33.222222222222221</v>
      </c>
      <c r="F52">
        <f t="shared" si="21"/>
        <v>11.666666666666666</v>
      </c>
      <c r="G52">
        <f t="shared" si="21"/>
        <v>25.111111111111111</v>
      </c>
      <c r="H52">
        <f t="shared" si="21"/>
        <v>97.111111111111114</v>
      </c>
      <c r="I52">
        <f t="shared" si="21"/>
        <v>48.888888888888886</v>
      </c>
      <c r="J52">
        <f t="shared" si="21"/>
        <v>21.111111111111111</v>
      </c>
      <c r="K52">
        <f t="shared" si="21"/>
        <v>25.333333333333332</v>
      </c>
      <c r="L52">
        <f t="shared" si="21"/>
        <v>5.7777777777777777</v>
      </c>
      <c r="M52">
        <f t="shared" si="21"/>
        <v>101.11111111111111</v>
      </c>
      <c r="N52" s="10">
        <f t="shared" si="21"/>
        <v>297.88888888888891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2025-01-23T21:10:48Z</dcterms:modified>
</cp:coreProperties>
</file>