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T8KK48jW18KZh9TmWA776P+YDcPFoX7rZcrocgqKKltykzw+pjedrgCZYJKTZ1SoDtEdYHCq6DDqjZErKZ6c5Q==" workbookSaltValue="TukuI45nzJm/oCxolD2omQ==" workbookSpinCount="100000" lockStructure="1"/>
  <bookViews>
    <workbookView xWindow="0" yWindow="0" windowWidth="20400" windowHeight="7515" activeTab="3"/>
  </bookViews>
  <sheets>
    <sheet name="Sub Case" sheetId="18" r:id="rId1"/>
    <sheet name="Outputs Monthly" sheetId="2" r:id="rId2"/>
    <sheet name="PreviousCaseCountReview" sheetId="20" r:id="rId3"/>
    <sheet name="Timeliness Quarterly" sheetId="1" r:id="rId4"/>
    <sheet name="CAP Count Summary" sheetId="16" state="hidden" r:id="rId5"/>
    <sheet name="Action Plan Summary" sheetId="8" r:id="rId6"/>
    <sheet name="LookupData" sheetId="17" state="hidden" r:id="rId7"/>
    <sheet name="OutputsData" sheetId="21" state="hidden" r:id="rId8"/>
    <sheet name="TimelyData" sheetId="22" state="hidden" r:id="rId9"/>
  </sheets>
  <definedNames>
    <definedName name="_xlnm._FilterDatabase" localSheetId="4" hidden="1">'CAP Count Summary'!$A$5:$A$70</definedName>
    <definedName name="_xlnm.Print_Area" localSheetId="5">'Action Plan Summary'!$A$1:$G$92</definedName>
    <definedName name="_xlnm.Print_Area" localSheetId="1">'Outputs Monthly'!$A$1:$R$72</definedName>
    <definedName name="_xlnm.Print_Area" localSheetId="2">PreviousCaseCountReview!$A$1:$P$44</definedName>
    <definedName name="_xlnm.Print_Area" localSheetId="0">'Sub Case'!$A$2:$AG$137</definedName>
    <definedName name="_xlnm.Print_Area" localSheetId="3">'Timeliness Quarterly'!$A$2:$R$85</definedName>
    <definedName name="_xlnm.Print_Titles" localSheetId="5">'Action Plan Summary'!$2:$8</definedName>
    <definedName name="_xlnm.Print_Titles" localSheetId="3">'Timeliness Quarterly'!$2:$7</definedName>
  </definedNames>
  <calcPr calcId="145621"/>
</workbook>
</file>

<file path=xl/calcChain.xml><?xml version="1.0" encoding="utf-8"?>
<calcChain xmlns="http://schemas.openxmlformats.org/spreadsheetml/2006/main">
  <c r="G13" i="1" l="1"/>
  <c r="G16" i="1"/>
  <c r="G19" i="1"/>
  <c r="G22" i="1"/>
  <c r="G26" i="1"/>
  <c r="P3" i="18" l="1"/>
  <c r="T8" i="18"/>
  <c r="R8" i="18"/>
  <c r="P8" i="18"/>
  <c r="Z6" i="18"/>
  <c r="X6" i="18"/>
  <c r="V6" i="18" l="1"/>
  <c r="T6" i="18"/>
  <c r="R6" i="18"/>
  <c r="P6" i="18"/>
  <c r="I78" i="1" l="1"/>
  <c r="H78" i="1"/>
  <c r="I75" i="1"/>
  <c r="H75" i="1"/>
  <c r="I72" i="1"/>
  <c r="H72" i="1"/>
  <c r="I69" i="1"/>
  <c r="H69" i="1"/>
  <c r="I66" i="1"/>
  <c r="H66" i="1"/>
  <c r="I63" i="1"/>
  <c r="H63" i="1"/>
  <c r="I59" i="1"/>
  <c r="H59" i="1"/>
  <c r="I56" i="1"/>
  <c r="H56" i="1"/>
  <c r="I53" i="1"/>
  <c r="H53" i="1"/>
  <c r="I50" i="1"/>
  <c r="H50" i="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AG75" i="21"/>
  <c r="AH75" i="21"/>
  <c r="AI75" i="21"/>
  <c r="AJ75" i="21"/>
  <c r="AK75" i="21"/>
  <c r="AL75" i="21"/>
  <c r="AM75" i="21"/>
  <c r="AN75" i="21"/>
  <c r="AO75" i="21"/>
  <c r="AP75" i="21"/>
  <c r="AQ75" i="21"/>
  <c r="AR75" i="21"/>
  <c r="AS75" i="21"/>
  <c r="AT75" i="21"/>
  <c r="AU75" i="21"/>
  <c r="AV75" i="21"/>
  <c r="AW75" i="21"/>
  <c r="AX75" i="21"/>
  <c r="AY75" i="21"/>
  <c r="AZ75" i="21"/>
  <c r="BA75" i="21"/>
  <c r="BB75" i="21"/>
  <c r="BC75" i="21"/>
  <c r="BD75" i="21"/>
  <c r="BE75" i="21"/>
  <c r="BF75" i="21"/>
  <c r="BG75" i="21"/>
  <c r="BH75" i="21"/>
  <c r="BI75" i="21"/>
  <c r="BJ75" i="21"/>
  <c r="BK75" i="21"/>
  <c r="BL75" i="21"/>
  <c r="BM75" i="21"/>
  <c r="BN75" i="21"/>
  <c r="BO75" i="21"/>
  <c r="BP75" i="21"/>
  <c r="BQ75" i="21"/>
  <c r="BR75" i="21"/>
  <c r="BS75" i="21"/>
  <c r="BT75" i="21"/>
  <c r="BU75" i="21"/>
  <c r="BV75" i="21"/>
  <c r="BW75" i="21"/>
  <c r="BX75" i="21"/>
  <c r="BY75" i="21"/>
  <c r="BZ75" i="21"/>
  <c r="CA75" i="21"/>
  <c r="CB75" i="21"/>
  <c r="CC75" i="21"/>
  <c r="CD75" i="21"/>
  <c r="CE75" i="21"/>
  <c r="CF75" i="21"/>
  <c r="CG75" i="21"/>
  <c r="CH75" i="21"/>
  <c r="CI75" i="21"/>
  <c r="CJ75" i="21"/>
  <c r="CK75" i="21"/>
  <c r="CL75" i="21"/>
  <c r="CM75" i="21"/>
  <c r="CN75" i="21"/>
  <c r="CO75" i="21"/>
  <c r="CP75" i="21"/>
  <c r="CQ75" i="21"/>
  <c r="CR75" i="21"/>
  <c r="CS75" i="21"/>
  <c r="CT75" i="21"/>
  <c r="CU75" i="21"/>
  <c r="CV75" i="21"/>
  <c r="CW75" i="21"/>
  <c r="CX75" i="21"/>
  <c r="CY75" i="21"/>
  <c r="CZ75" i="21"/>
  <c r="DA75" i="21"/>
  <c r="DB75" i="21"/>
  <c r="DC75" i="21"/>
  <c r="DD75" i="21"/>
  <c r="DE75" i="21"/>
  <c r="DF75" i="21"/>
  <c r="DG75" i="21"/>
  <c r="DH75" i="21"/>
  <c r="DI75" i="21"/>
  <c r="DJ75" i="21"/>
  <c r="DK75" i="21"/>
  <c r="DL75" i="21"/>
  <c r="DM75" i="21"/>
  <c r="DN75" i="21"/>
  <c r="DO75" i="21"/>
  <c r="DP75" i="21"/>
  <c r="DQ75" i="21"/>
  <c r="DR75" i="21"/>
  <c r="DS75" i="21"/>
  <c r="DT75" i="21"/>
  <c r="DU75" i="21"/>
  <c r="DV75" i="21"/>
  <c r="DW75" i="21"/>
  <c r="DX75" i="21"/>
  <c r="DY75" i="21"/>
  <c r="DZ75" i="21"/>
  <c r="EA75" i="21"/>
  <c r="EB75" i="21"/>
  <c r="EC75" i="21"/>
  <c r="ED75" i="21"/>
  <c r="EE75" i="21"/>
  <c r="EF75" i="21"/>
  <c r="EG75" i="21"/>
  <c r="EH75" i="21"/>
  <c r="EI75" i="21"/>
  <c r="EJ75" i="21"/>
  <c r="EK75" i="21"/>
  <c r="EL75" i="21"/>
  <c r="EM75" i="21"/>
  <c r="EN75" i="21"/>
  <c r="EO75" i="21"/>
  <c r="EP75" i="21"/>
  <c r="EQ75" i="21"/>
  <c r="ER75" i="21"/>
  <c r="ES75" i="21"/>
  <c r="ET75" i="21"/>
  <c r="EU75" i="21"/>
  <c r="EV75" i="21"/>
  <c r="EW75" i="21"/>
  <c r="EX75" i="21"/>
  <c r="EY75" i="21"/>
  <c r="EZ75" i="21"/>
  <c r="FA75" i="21"/>
  <c r="FB75" i="21"/>
  <c r="FC75" i="21"/>
  <c r="FD75" i="21"/>
  <c r="FE75" i="21"/>
  <c r="FF75" i="21"/>
  <c r="FG75" i="21"/>
  <c r="FH75" i="21"/>
  <c r="FI75" i="21"/>
  <c r="FJ75" i="21"/>
  <c r="FK75" i="21"/>
  <c r="FL75" i="21"/>
  <c r="FM75" i="21"/>
  <c r="FN75" i="21"/>
  <c r="FO75" i="21"/>
  <c r="FP75" i="21"/>
  <c r="FQ75" i="21"/>
  <c r="FR75" i="21"/>
  <c r="FS75" i="21"/>
  <c r="FT75" i="21"/>
  <c r="FU75" i="21"/>
  <c r="FV75" i="21"/>
  <c r="FW75" i="21"/>
  <c r="FX75" i="21"/>
  <c r="FY75" i="21"/>
  <c r="FZ75" i="21"/>
  <c r="GA75" i="21"/>
  <c r="GB75" i="21"/>
  <c r="GC75" i="21"/>
  <c r="GD75" i="21"/>
  <c r="GE75" i="21"/>
  <c r="GF75" i="21"/>
  <c r="GG75" i="21"/>
  <c r="GH75" i="21"/>
  <c r="GI75" i="21"/>
  <c r="GJ75" i="21"/>
  <c r="GK75" i="21"/>
  <c r="GL75" i="21"/>
  <c r="GM75" i="21"/>
  <c r="GN75" i="21"/>
  <c r="GO75" i="21"/>
  <c r="GP75" i="21"/>
  <c r="GQ75" i="21"/>
  <c r="GR75" i="21"/>
  <c r="GS75" i="21"/>
  <c r="GT75" i="21"/>
  <c r="GU75" i="21"/>
  <c r="GV75" i="21"/>
  <c r="GW75" i="21"/>
  <c r="GX75" i="21"/>
  <c r="GY75" i="21"/>
  <c r="GZ75" i="21"/>
  <c r="HA75" i="21"/>
  <c r="HB75" i="21"/>
  <c r="HC75" i="21"/>
  <c r="HD75" i="21"/>
  <c r="HE75" i="21"/>
  <c r="HF75" i="21"/>
  <c r="HG75" i="21"/>
  <c r="HH75" i="21"/>
  <c r="HI75" i="21"/>
  <c r="HJ75" i="21"/>
  <c r="HK75" i="21"/>
  <c r="HL75" i="21"/>
  <c r="HM75" i="21"/>
  <c r="HN75" i="21"/>
  <c r="HO75" i="21"/>
  <c r="HP75" i="21"/>
  <c r="HQ75" i="21"/>
  <c r="HR75" i="21"/>
  <c r="HS75" i="21"/>
  <c r="HT75" i="21"/>
  <c r="HU75" i="21"/>
  <c r="HV75" i="21"/>
  <c r="HW75" i="21"/>
  <c r="HX75" i="21"/>
  <c r="HY75" i="21"/>
  <c r="HZ75" i="21"/>
  <c r="IA75" i="21"/>
  <c r="IB75" i="21"/>
  <c r="IC75" i="21"/>
  <c r="ID75" i="21"/>
  <c r="IE75" i="21"/>
  <c r="IF75" i="21"/>
  <c r="IG75" i="21"/>
  <c r="IH75" i="21"/>
  <c r="II75" i="21"/>
  <c r="IJ75" i="21"/>
  <c r="IK75" i="21"/>
  <c r="IL75" i="21"/>
  <c r="IM75" i="21"/>
  <c r="IN75" i="21"/>
  <c r="IO75" i="21"/>
  <c r="IP75" i="21"/>
  <c r="IQ75" i="21"/>
  <c r="IR75" i="21"/>
  <c r="IS75" i="21"/>
  <c r="IT75" i="21"/>
  <c r="IU75" i="21"/>
  <c r="IV75" i="21"/>
  <c r="IW75" i="21"/>
  <c r="IX75" i="21"/>
  <c r="IY75" i="21"/>
  <c r="IZ75" i="21"/>
  <c r="JA75" i="21"/>
  <c r="JB75" i="21"/>
  <c r="JC75" i="21"/>
  <c r="JD75" i="21"/>
  <c r="JE75" i="21"/>
  <c r="JF75" i="21"/>
  <c r="JG75" i="21"/>
  <c r="JH75" i="21"/>
  <c r="JI75" i="21"/>
  <c r="JJ75" i="21"/>
  <c r="JK75" i="21"/>
  <c r="JL75" i="21"/>
  <c r="JM75" i="21"/>
  <c r="JN75" i="21"/>
  <c r="JO75" i="21"/>
  <c r="JP75" i="21"/>
  <c r="JQ75" i="21"/>
  <c r="JR75" i="21"/>
  <c r="JS75" i="21"/>
  <c r="JT75" i="21"/>
  <c r="JU75" i="21"/>
  <c r="JV75" i="21"/>
  <c r="JW75" i="21"/>
  <c r="JX75" i="21"/>
  <c r="JY75" i="21"/>
  <c r="JZ75" i="21"/>
  <c r="KA75" i="21"/>
  <c r="KB75" i="21"/>
  <c r="KC75" i="21"/>
  <c r="KD75" i="21"/>
  <c r="KE75" i="21"/>
  <c r="KF75" i="21"/>
  <c r="KG75" i="21"/>
  <c r="KH75" i="21"/>
  <c r="KI75" i="21"/>
  <c r="KJ75" i="21"/>
  <c r="KK75" i="21"/>
  <c r="KL75" i="21"/>
  <c r="KM75" i="21"/>
  <c r="KN75" i="21"/>
  <c r="KO75" i="21"/>
  <c r="KP75" i="21"/>
  <c r="KQ75" i="21"/>
  <c r="KR75" i="21"/>
  <c r="KS75" i="21"/>
  <c r="KT75" i="21"/>
  <c r="KU75" i="21"/>
  <c r="KV75" i="21"/>
  <c r="KW75" i="21"/>
  <c r="KX75" i="21"/>
  <c r="KY75" i="21"/>
  <c r="KZ75" i="21"/>
  <c r="LA75" i="21"/>
  <c r="LB75" i="21"/>
  <c r="LC75" i="21"/>
  <c r="LD75" i="21"/>
  <c r="LE75" i="21"/>
  <c r="LF75" i="21"/>
  <c r="LG75" i="21"/>
  <c r="LH75" i="21"/>
  <c r="LI75" i="21"/>
  <c r="LJ75" i="21"/>
  <c r="LK75" i="21"/>
  <c r="LL75" i="21"/>
  <c r="LM75" i="21"/>
  <c r="LN75" i="21"/>
  <c r="LO75" i="21"/>
  <c r="LP75" i="21"/>
  <c r="LQ75" i="21"/>
  <c r="LR75" i="21"/>
  <c r="LS75" i="21"/>
  <c r="LT75" i="21"/>
  <c r="LU75" i="21"/>
  <c r="LV75" i="21"/>
  <c r="LW75" i="21"/>
  <c r="LX75" i="21"/>
  <c r="LY75" i="21"/>
  <c r="LZ75" i="21"/>
  <c r="MA75" i="21"/>
  <c r="MB75" i="21"/>
  <c r="MC75" i="21"/>
  <c r="MD75" i="21"/>
  <c r="ME75" i="21"/>
  <c r="MF75" i="21"/>
  <c r="MG75" i="21"/>
  <c r="MH75" i="21"/>
  <c r="MI75" i="21"/>
  <c r="MJ75" i="21"/>
  <c r="MK75" i="21"/>
  <c r="ML75" i="21"/>
  <c r="MM75" i="21"/>
  <c r="MN75" i="21"/>
  <c r="MO75" i="21"/>
  <c r="MP75" i="21"/>
  <c r="MQ75" i="21"/>
  <c r="MR75" i="21"/>
  <c r="MS75" i="21"/>
  <c r="MT75" i="21"/>
  <c r="MU75" i="21"/>
  <c r="MV75" i="21"/>
  <c r="MW75" i="21"/>
  <c r="B75" i="21"/>
  <c r="F134" i="18"/>
  <c r="L14" i="20" s="1"/>
  <c r="H134" i="18"/>
  <c r="J134" i="18"/>
  <c r="L134" i="18"/>
  <c r="N134" i="18"/>
  <c r="P134" i="18"/>
  <c r="R134" i="18"/>
  <c r="T134" i="18"/>
  <c r="V134" i="18"/>
  <c r="X134" i="18"/>
  <c r="Z134" i="18"/>
  <c r="F129" i="18"/>
  <c r="O14" i="20" s="1"/>
  <c r="H129" i="18"/>
  <c r="J129" i="18"/>
  <c r="L129" i="18"/>
  <c r="N129" i="18"/>
  <c r="P129" i="18"/>
  <c r="R129" i="18"/>
  <c r="T129" i="18"/>
  <c r="V129" i="18"/>
  <c r="X129" i="18"/>
  <c r="Z129" i="18"/>
  <c r="F116" i="18"/>
  <c r="N14" i="20" s="1"/>
  <c r="H116" i="18"/>
  <c r="J116" i="18"/>
  <c r="L116" i="18"/>
  <c r="N116" i="18"/>
  <c r="P116" i="18"/>
  <c r="R116" i="18"/>
  <c r="T116" i="18"/>
  <c r="V116" i="18"/>
  <c r="X116" i="18"/>
  <c r="Z116" i="18"/>
  <c r="F101" i="18"/>
  <c r="M14" i="20" s="1"/>
  <c r="H101" i="18"/>
  <c r="J101" i="18"/>
  <c r="L101" i="18"/>
  <c r="N101" i="18"/>
  <c r="P101" i="18"/>
  <c r="R101" i="18"/>
  <c r="T101" i="18"/>
  <c r="V101" i="18"/>
  <c r="X101" i="18"/>
  <c r="Z101" i="18"/>
  <c r="F81" i="18"/>
  <c r="K14" i="20" s="1"/>
  <c r="H81" i="18"/>
  <c r="J81" i="18"/>
  <c r="L81" i="18"/>
  <c r="N81" i="18"/>
  <c r="P81" i="18"/>
  <c r="R81" i="18"/>
  <c r="T81" i="18"/>
  <c r="V81" i="18"/>
  <c r="X81" i="18"/>
  <c r="Z81" i="18"/>
  <c r="F68" i="18"/>
  <c r="J14" i="20" s="1"/>
  <c r="H68" i="18"/>
  <c r="J68" i="18"/>
  <c r="L68" i="18"/>
  <c r="N68" i="18"/>
  <c r="P68" i="18"/>
  <c r="R68" i="18"/>
  <c r="T68" i="18"/>
  <c r="V68" i="18"/>
  <c r="X68" i="18"/>
  <c r="Z68" i="18"/>
  <c r="F42" i="18"/>
  <c r="G14" i="20" s="1"/>
  <c r="H42" i="18"/>
  <c r="J42" i="18"/>
  <c r="L42" i="18"/>
  <c r="N42" i="18"/>
  <c r="P42" i="18"/>
  <c r="R42" i="18"/>
  <c r="T42" i="18"/>
  <c r="V42" i="18"/>
  <c r="X42" i="18"/>
  <c r="Z42" i="18"/>
  <c r="F35" i="18"/>
  <c r="F14" i="20" s="1"/>
  <c r="H35" i="18"/>
  <c r="J35" i="18"/>
  <c r="L35" i="18"/>
  <c r="N35" i="18"/>
  <c r="P35" i="18"/>
  <c r="R35" i="18"/>
  <c r="T35" i="18"/>
  <c r="V35" i="18"/>
  <c r="X35" i="18"/>
  <c r="Z35" i="18"/>
  <c r="F27" i="18"/>
  <c r="E14" i="20" s="1"/>
  <c r="H27" i="18"/>
  <c r="J27" i="18"/>
  <c r="L27" i="18"/>
  <c r="N27" i="18"/>
  <c r="P27" i="18"/>
  <c r="R27" i="18"/>
  <c r="T27" i="18"/>
  <c r="V27" i="18"/>
  <c r="X27" i="18"/>
  <c r="Z27" i="18"/>
  <c r="D134" i="18"/>
  <c r="D129" i="18"/>
  <c r="D116" i="18"/>
  <c r="D101" i="18"/>
  <c r="D81" i="18"/>
  <c r="D68" i="18"/>
  <c r="D42" i="18"/>
  <c r="D35" i="18"/>
  <c r="D27" i="18"/>
  <c r="Z17" i="18"/>
  <c r="X17" i="18"/>
  <c r="V17" i="18"/>
  <c r="T17" i="18"/>
  <c r="R17" i="18"/>
  <c r="P17" i="18"/>
  <c r="N17" i="18"/>
  <c r="L17" i="18"/>
  <c r="J17" i="18"/>
  <c r="H17" i="18"/>
  <c r="F17" i="18"/>
  <c r="D14" i="20" s="1"/>
  <c r="D17" i="18"/>
  <c r="N8" i="2"/>
  <c r="G8" i="2"/>
  <c r="D8" i="2"/>
  <c r="K40" i="2" s="1"/>
  <c r="D7" i="2"/>
  <c r="D6" i="1" s="1"/>
  <c r="D6" i="2"/>
  <c r="D5" i="1" s="1"/>
  <c r="D74" i="22"/>
  <c r="DQ72" i="22"/>
  <c r="DP72" i="22"/>
  <c r="DO72" i="22"/>
  <c r="DN72" i="22"/>
  <c r="DM72" i="22"/>
  <c r="DL72" i="22"/>
  <c r="DK72" i="22"/>
  <c r="DJ72" i="22"/>
  <c r="DI72" i="22"/>
  <c r="DH72" i="22"/>
  <c r="DG72" i="22"/>
  <c r="DF72" i="22"/>
  <c r="DE72" i="22"/>
  <c r="DD72" i="22"/>
  <c r="DC72" i="22"/>
  <c r="DB72" i="22"/>
  <c r="DA72" i="22"/>
  <c r="CZ72" i="22"/>
  <c r="CY72" i="22"/>
  <c r="CX72" i="22"/>
  <c r="CW72" i="22"/>
  <c r="CV72" i="22"/>
  <c r="CU72" i="22"/>
  <c r="CT72" i="22"/>
  <c r="CS72" i="22"/>
  <c r="CR72" i="22"/>
  <c r="CQ72" i="22"/>
  <c r="CP72" i="22"/>
  <c r="CO72" i="22"/>
  <c r="CN72" i="22"/>
  <c r="CM72" i="22"/>
  <c r="CL72" i="22"/>
  <c r="CK72" i="22"/>
  <c r="CJ72" i="22"/>
  <c r="CI72" i="22"/>
  <c r="CH72" i="22"/>
  <c r="CG72" i="22"/>
  <c r="CF72" i="22"/>
  <c r="CE72" i="22"/>
  <c r="CD72" i="22"/>
  <c r="CC72" i="22"/>
  <c r="CB72" i="22"/>
  <c r="CA72" i="22"/>
  <c r="BZ72" i="22"/>
  <c r="BY72" i="22"/>
  <c r="BX72" i="22"/>
  <c r="BW72" i="22"/>
  <c r="BV72" i="22"/>
  <c r="BU72" i="22"/>
  <c r="BT72" i="22"/>
  <c r="BS72" i="22"/>
  <c r="BR72" i="22"/>
  <c r="BQ72" i="22"/>
  <c r="BP72" i="22"/>
  <c r="BO72" i="22"/>
  <c r="BN72" i="22"/>
  <c r="BM72" i="22"/>
  <c r="BL72" i="22"/>
  <c r="BK72" i="22"/>
  <c r="BJ72" i="22"/>
  <c r="BI72" i="22"/>
  <c r="BH72" i="22"/>
  <c r="BG72" i="22"/>
  <c r="BF72"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V72" i="22"/>
  <c r="U72" i="22"/>
  <c r="T72" i="22"/>
  <c r="S72" i="22"/>
  <c r="R72" i="22"/>
  <c r="Q72" i="22"/>
  <c r="P72" i="22"/>
  <c r="O72" i="22"/>
  <c r="N72" i="22"/>
  <c r="M72" i="22"/>
  <c r="L72" i="22"/>
  <c r="K72" i="22"/>
  <c r="J72" i="22"/>
  <c r="I72" i="22"/>
  <c r="H72" i="22"/>
  <c r="G72" i="22"/>
  <c r="F72" i="22"/>
  <c r="G74" i="22" s="1"/>
  <c r="E72" i="22"/>
  <c r="D72" i="22"/>
  <c r="C72" i="22"/>
  <c r="B72" i="22"/>
  <c r="C74" i="22" s="1"/>
  <c r="MW73" i="21"/>
  <c r="MV73" i="21"/>
  <c r="MU73" i="21"/>
  <c r="MT73" i="21"/>
  <c r="MS73" i="21"/>
  <c r="MR73" i="21"/>
  <c r="MQ73" i="21"/>
  <c r="MP73" i="21"/>
  <c r="MO73" i="21"/>
  <c r="MN73" i="21"/>
  <c r="MM73" i="21"/>
  <c r="ML73" i="21"/>
  <c r="MK73" i="21"/>
  <c r="MJ73" i="21"/>
  <c r="MI73" i="21"/>
  <c r="MH73" i="21"/>
  <c r="MG73" i="21"/>
  <c r="MF73" i="21"/>
  <c r="ME73" i="21"/>
  <c r="MD73" i="21"/>
  <c r="MC73" i="21"/>
  <c r="MB73" i="21"/>
  <c r="MA73" i="21"/>
  <c r="LZ73" i="21"/>
  <c r="LY73" i="21"/>
  <c r="LX73" i="21"/>
  <c r="LW73" i="21"/>
  <c r="LV73" i="21"/>
  <c r="LU73" i="21"/>
  <c r="LT73" i="21"/>
  <c r="LS73" i="21"/>
  <c r="LR73" i="21"/>
  <c r="LQ73" i="21"/>
  <c r="LP73" i="21"/>
  <c r="LO73" i="21"/>
  <c r="LN73" i="21"/>
  <c r="LM73" i="21"/>
  <c r="LL73" i="21"/>
  <c r="LK73" i="21"/>
  <c r="LJ73" i="21"/>
  <c r="LI73" i="21"/>
  <c r="LH73" i="21"/>
  <c r="LG73" i="21"/>
  <c r="LF73" i="21"/>
  <c r="LE73" i="21"/>
  <c r="LD73" i="21"/>
  <c r="LC73" i="21"/>
  <c r="LB73" i="21"/>
  <c r="LA73" i="21"/>
  <c r="KZ73" i="21"/>
  <c r="KY73" i="21"/>
  <c r="KX73" i="21"/>
  <c r="KW73" i="21"/>
  <c r="KV73" i="21"/>
  <c r="KU73" i="21"/>
  <c r="KT73" i="21"/>
  <c r="KS73" i="21"/>
  <c r="KR73" i="21"/>
  <c r="KQ73" i="21"/>
  <c r="KP73" i="21"/>
  <c r="KO73" i="21"/>
  <c r="KN73" i="21"/>
  <c r="KM73" i="21"/>
  <c r="KL73" i="21"/>
  <c r="KK73" i="21"/>
  <c r="KJ73" i="21"/>
  <c r="KI73" i="21"/>
  <c r="KH73" i="21"/>
  <c r="KG73" i="21"/>
  <c r="KF73" i="21"/>
  <c r="KE73" i="21"/>
  <c r="KD73" i="21"/>
  <c r="KC73" i="21"/>
  <c r="KB73" i="21"/>
  <c r="KA73" i="21"/>
  <c r="JZ73" i="21"/>
  <c r="JY73" i="21"/>
  <c r="JX73" i="21"/>
  <c r="JW73" i="21"/>
  <c r="JV73" i="21"/>
  <c r="JU73" i="21"/>
  <c r="JT73" i="21"/>
  <c r="JS73" i="21"/>
  <c r="JR73" i="21"/>
  <c r="JQ73" i="21"/>
  <c r="JP73" i="21"/>
  <c r="JO73" i="21"/>
  <c r="JN73" i="21"/>
  <c r="JM73" i="21"/>
  <c r="JL73" i="21"/>
  <c r="JK73" i="21"/>
  <c r="JJ73" i="21"/>
  <c r="JI73" i="21"/>
  <c r="JH73" i="21"/>
  <c r="JG73" i="21"/>
  <c r="JF73" i="21"/>
  <c r="JE73" i="21"/>
  <c r="JD73" i="21"/>
  <c r="JC73" i="21"/>
  <c r="JB73" i="21"/>
  <c r="JA73" i="21"/>
  <c r="IZ73" i="21"/>
  <c r="IY73" i="21"/>
  <c r="IX73" i="21"/>
  <c r="IW73" i="21"/>
  <c r="IV73" i="21"/>
  <c r="IU73" i="21"/>
  <c r="IT73" i="21"/>
  <c r="IS73" i="21"/>
  <c r="IR73" i="21"/>
  <c r="IQ73" i="21"/>
  <c r="IP73" i="21"/>
  <c r="IO73" i="21"/>
  <c r="IN73" i="21"/>
  <c r="IM73" i="21"/>
  <c r="IL73" i="21"/>
  <c r="IK73" i="21"/>
  <c r="IJ73" i="21"/>
  <c r="II73" i="21"/>
  <c r="IH73" i="21"/>
  <c r="IG73" i="21"/>
  <c r="IF73" i="21"/>
  <c r="IE73" i="21"/>
  <c r="ID73" i="21"/>
  <c r="IC73" i="21"/>
  <c r="IB73" i="21"/>
  <c r="IA73" i="21"/>
  <c r="HZ73" i="21"/>
  <c r="HY73" i="21"/>
  <c r="HX73" i="21"/>
  <c r="HW73" i="21"/>
  <c r="HV73" i="21"/>
  <c r="HU73" i="21"/>
  <c r="HT73" i="21"/>
  <c r="HS73" i="21"/>
  <c r="HR73" i="21"/>
  <c r="HQ73" i="21"/>
  <c r="HP73" i="21"/>
  <c r="HO73" i="21"/>
  <c r="HN73" i="21"/>
  <c r="HM73" i="21"/>
  <c r="HL73" i="21"/>
  <c r="HK73" i="21"/>
  <c r="HJ73" i="21"/>
  <c r="HI73" i="21"/>
  <c r="HH73" i="21"/>
  <c r="HG73" i="21"/>
  <c r="HF73" i="21"/>
  <c r="HE73" i="21"/>
  <c r="HD73" i="21"/>
  <c r="HC73" i="21"/>
  <c r="HB73" i="21"/>
  <c r="HA73" i="21"/>
  <c r="GZ73" i="21"/>
  <c r="GY73" i="21"/>
  <c r="GX73" i="21"/>
  <c r="GW73" i="21"/>
  <c r="GV73" i="21"/>
  <c r="GU73" i="21"/>
  <c r="GT73" i="21"/>
  <c r="GS73" i="21"/>
  <c r="GR73" i="21"/>
  <c r="GQ73" i="21"/>
  <c r="GP73" i="21"/>
  <c r="GO73" i="21"/>
  <c r="GN73" i="21"/>
  <c r="GM73" i="21"/>
  <c r="GL73" i="21"/>
  <c r="GK73" i="21"/>
  <c r="GJ73" i="21"/>
  <c r="GI73" i="21"/>
  <c r="GH73" i="21"/>
  <c r="GG73" i="21"/>
  <c r="GF73" i="21"/>
  <c r="GE73" i="21"/>
  <c r="GD73" i="21"/>
  <c r="GC73" i="21"/>
  <c r="GB73" i="21"/>
  <c r="GA73" i="21"/>
  <c r="FZ73" i="21"/>
  <c r="FY73" i="21"/>
  <c r="FX73" i="21"/>
  <c r="FW73" i="21"/>
  <c r="FV73" i="21"/>
  <c r="FU73" i="21"/>
  <c r="FT73" i="21"/>
  <c r="FS73" i="21"/>
  <c r="FR73" i="21"/>
  <c r="FQ73" i="21"/>
  <c r="FP73" i="21"/>
  <c r="FO73" i="21"/>
  <c r="FN73" i="21"/>
  <c r="FM73" i="21"/>
  <c r="FL73" i="21"/>
  <c r="FK73" i="21"/>
  <c r="FJ73" i="21"/>
  <c r="FI73" i="21"/>
  <c r="FH73" i="21"/>
  <c r="FG73" i="21"/>
  <c r="FF73" i="21"/>
  <c r="FE73" i="21"/>
  <c r="FD73" i="21"/>
  <c r="FC73" i="21"/>
  <c r="FB73" i="21"/>
  <c r="FA73" i="21"/>
  <c r="EZ73" i="21"/>
  <c r="EY73" i="21"/>
  <c r="EX73" i="21"/>
  <c r="EW73" i="21"/>
  <c r="EV73" i="21"/>
  <c r="EU73" i="21"/>
  <c r="ET73" i="21"/>
  <c r="ES73" i="21"/>
  <c r="ER73" i="21"/>
  <c r="EQ73" i="21"/>
  <c r="EP73" i="21"/>
  <c r="EO73" i="21"/>
  <c r="EN73" i="21"/>
  <c r="EM73" i="21"/>
  <c r="EL73" i="21"/>
  <c r="EK73" i="21"/>
  <c r="EJ73" i="21"/>
  <c r="EI73" i="21"/>
  <c r="EH73" i="21"/>
  <c r="EG73" i="21"/>
  <c r="EF73" i="21"/>
  <c r="EE73" i="21"/>
  <c r="ED73" i="21"/>
  <c r="EC73" i="21"/>
  <c r="EB73" i="21"/>
  <c r="EA73" i="21"/>
  <c r="DZ73" i="21"/>
  <c r="DY73" i="21"/>
  <c r="DX73" i="21"/>
  <c r="DW73" i="21"/>
  <c r="DV73" i="21"/>
  <c r="DU73" i="21"/>
  <c r="DT73" i="21"/>
  <c r="DS73" i="21"/>
  <c r="DR73" i="21"/>
  <c r="DQ73" i="21"/>
  <c r="DP73" i="21"/>
  <c r="DO73" i="21"/>
  <c r="DN73" i="21"/>
  <c r="DM73" i="21"/>
  <c r="DL73" i="21"/>
  <c r="DK73" i="21"/>
  <c r="DJ73" i="21"/>
  <c r="DI73" i="21"/>
  <c r="DH73" i="21"/>
  <c r="DG73" i="21"/>
  <c r="DF73" i="21"/>
  <c r="DE73" i="21"/>
  <c r="DD73" i="21"/>
  <c r="DC73" i="21"/>
  <c r="DB73" i="21"/>
  <c r="DA73" i="21"/>
  <c r="CZ73" i="21"/>
  <c r="CY73" i="21"/>
  <c r="CX73" i="21"/>
  <c r="CW73" i="21"/>
  <c r="CV73" i="21"/>
  <c r="CU73" i="21"/>
  <c r="CT73" i="21"/>
  <c r="CS73" i="21"/>
  <c r="CR73" i="21"/>
  <c r="CQ73" i="21"/>
  <c r="CP73" i="21"/>
  <c r="CO73" i="21"/>
  <c r="CN73" i="21"/>
  <c r="CM73" i="21"/>
  <c r="CL73" i="21"/>
  <c r="CK73" i="21"/>
  <c r="CJ73" i="21"/>
  <c r="CI73" i="21"/>
  <c r="CH73" i="21"/>
  <c r="CG73" i="21"/>
  <c r="CF73" i="21"/>
  <c r="CE73" i="21"/>
  <c r="CD73" i="21"/>
  <c r="CC73" i="21"/>
  <c r="CB73" i="21"/>
  <c r="CA73" i="21"/>
  <c r="BZ73" i="21"/>
  <c r="BY73" i="21"/>
  <c r="BX73" i="21"/>
  <c r="BW73" i="21"/>
  <c r="BV73" i="21"/>
  <c r="BU73" i="21"/>
  <c r="BT73" i="21"/>
  <c r="BS73" i="21"/>
  <c r="BR73" i="21"/>
  <c r="BQ73" i="21"/>
  <c r="BP73" i="21"/>
  <c r="BO73" i="21"/>
  <c r="BN73" i="21"/>
  <c r="BM73" i="21"/>
  <c r="BL73" i="21"/>
  <c r="BK73" i="21"/>
  <c r="BJ73" i="21"/>
  <c r="BI73" i="21"/>
  <c r="BH73" i="21"/>
  <c r="BG73" i="21"/>
  <c r="BF73" i="21"/>
  <c r="BE73" i="21"/>
  <c r="BD73" i="21"/>
  <c r="BC73" i="21"/>
  <c r="BB73"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F73" i="21"/>
  <c r="E73" i="21"/>
  <c r="D73" i="21"/>
  <c r="C73" i="21"/>
  <c r="B73" i="21"/>
  <c r="MW72" i="21"/>
  <c r="MV72" i="21"/>
  <c r="MU72" i="21"/>
  <c r="MT72" i="21"/>
  <c r="MS72" i="21"/>
  <c r="MR72" i="21"/>
  <c r="MQ72" i="21"/>
  <c r="MP72" i="21"/>
  <c r="MO72" i="21"/>
  <c r="MN72" i="21"/>
  <c r="MM72" i="21"/>
  <c r="ML72" i="21"/>
  <c r="MK72" i="21"/>
  <c r="MJ72" i="21"/>
  <c r="MI72" i="21"/>
  <c r="MH72" i="21"/>
  <c r="MG72" i="21"/>
  <c r="MF72" i="21"/>
  <c r="ME72" i="21"/>
  <c r="MD72" i="21"/>
  <c r="MC72" i="21"/>
  <c r="MB72" i="21"/>
  <c r="MA72" i="21"/>
  <c r="LZ72" i="21"/>
  <c r="LY72" i="21"/>
  <c r="LX72" i="21"/>
  <c r="LW72" i="21"/>
  <c r="LV72" i="21"/>
  <c r="LU72" i="21"/>
  <c r="LT72" i="21"/>
  <c r="LS72" i="21"/>
  <c r="LR72" i="21"/>
  <c r="LQ72" i="21"/>
  <c r="LP72" i="21"/>
  <c r="LO72" i="21"/>
  <c r="LN72" i="21"/>
  <c r="LM72" i="21"/>
  <c r="LL72" i="21"/>
  <c r="LK72" i="21"/>
  <c r="LJ72" i="21"/>
  <c r="LI72" i="21"/>
  <c r="LH72" i="21"/>
  <c r="LG72" i="21"/>
  <c r="LF72" i="21"/>
  <c r="LE72" i="21"/>
  <c r="LD72" i="21"/>
  <c r="LC72" i="21"/>
  <c r="LB72" i="21"/>
  <c r="LA72" i="21"/>
  <c r="KZ72" i="21"/>
  <c r="KY72" i="21"/>
  <c r="KX72" i="21"/>
  <c r="KW72" i="21"/>
  <c r="KV72" i="21"/>
  <c r="KU72" i="21"/>
  <c r="KT72" i="21"/>
  <c r="KS72" i="21"/>
  <c r="KR72" i="21"/>
  <c r="KQ72" i="21"/>
  <c r="KP72" i="21"/>
  <c r="KO72" i="21"/>
  <c r="KN72" i="21"/>
  <c r="KM72" i="21"/>
  <c r="KL72" i="21"/>
  <c r="KK72" i="21"/>
  <c r="KJ72" i="21"/>
  <c r="KI72" i="21"/>
  <c r="KH72" i="21"/>
  <c r="KG72" i="21"/>
  <c r="KF72" i="21"/>
  <c r="KE72" i="21"/>
  <c r="KD72" i="21"/>
  <c r="KC72" i="21"/>
  <c r="KB72" i="21"/>
  <c r="KA72" i="21"/>
  <c r="JZ72" i="21"/>
  <c r="JY72" i="21"/>
  <c r="JX72" i="21"/>
  <c r="JW72" i="21"/>
  <c r="JV72" i="21"/>
  <c r="JU72" i="21"/>
  <c r="JT72" i="21"/>
  <c r="JS72" i="21"/>
  <c r="JR72" i="21"/>
  <c r="JQ72" i="21"/>
  <c r="JP72" i="21"/>
  <c r="JO72" i="21"/>
  <c r="JN72" i="21"/>
  <c r="JM72" i="21"/>
  <c r="JL72" i="21"/>
  <c r="JK72" i="21"/>
  <c r="JJ72" i="21"/>
  <c r="JI72" i="21"/>
  <c r="JH72" i="21"/>
  <c r="JG72" i="21"/>
  <c r="JF72" i="21"/>
  <c r="JE72" i="21"/>
  <c r="JD72" i="21"/>
  <c r="JC72" i="21"/>
  <c r="JB72" i="21"/>
  <c r="JA72" i="21"/>
  <c r="IZ72" i="21"/>
  <c r="IY72" i="21"/>
  <c r="IX72" i="21"/>
  <c r="IW72" i="21"/>
  <c r="IV72" i="21"/>
  <c r="IU72" i="21"/>
  <c r="IT72" i="21"/>
  <c r="IS72" i="21"/>
  <c r="IR72" i="21"/>
  <c r="IQ72" i="21"/>
  <c r="IP72" i="21"/>
  <c r="IO72" i="21"/>
  <c r="IN72" i="21"/>
  <c r="IM72" i="21"/>
  <c r="IL72" i="21"/>
  <c r="IK72" i="21"/>
  <c r="IJ72" i="21"/>
  <c r="II72" i="21"/>
  <c r="IH72" i="21"/>
  <c r="IG72" i="21"/>
  <c r="IF72" i="21"/>
  <c r="IE72" i="21"/>
  <c r="ID72" i="21"/>
  <c r="IC72" i="21"/>
  <c r="IB72" i="21"/>
  <c r="IA72" i="21"/>
  <c r="HZ72" i="21"/>
  <c r="HY72" i="21"/>
  <c r="HX72" i="21"/>
  <c r="HW72" i="21"/>
  <c r="HV72" i="21"/>
  <c r="HU72" i="21"/>
  <c r="HT72" i="21"/>
  <c r="HS72" i="21"/>
  <c r="HR72" i="21"/>
  <c r="HQ72" i="21"/>
  <c r="HP72" i="21"/>
  <c r="HO72" i="21"/>
  <c r="HN72" i="21"/>
  <c r="HM72" i="21"/>
  <c r="HL72" i="21"/>
  <c r="HK72" i="21"/>
  <c r="HJ72" i="21"/>
  <c r="HI72" i="21"/>
  <c r="HH72" i="21"/>
  <c r="HG72" i="21"/>
  <c r="HF72" i="21"/>
  <c r="HE72" i="21"/>
  <c r="HD72" i="21"/>
  <c r="HC72" i="21"/>
  <c r="HB72" i="21"/>
  <c r="HA72" i="21"/>
  <c r="GZ72" i="21"/>
  <c r="GY72" i="21"/>
  <c r="GX72" i="21"/>
  <c r="GW72" i="21"/>
  <c r="GV72" i="21"/>
  <c r="GU72" i="21"/>
  <c r="GT72" i="21"/>
  <c r="GS72" i="21"/>
  <c r="GR72" i="21"/>
  <c r="GQ72" i="21"/>
  <c r="GP72" i="21"/>
  <c r="GO72" i="21"/>
  <c r="GN72" i="21"/>
  <c r="GM72" i="21"/>
  <c r="GL72" i="21"/>
  <c r="GK72" i="21"/>
  <c r="GJ72" i="21"/>
  <c r="GI72" i="21"/>
  <c r="GH72" i="21"/>
  <c r="GG72" i="21"/>
  <c r="GF72" i="21"/>
  <c r="GE72" i="21"/>
  <c r="GD72" i="21"/>
  <c r="GC72" i="21"/>
  <c r="GB72" i="21"/>
  <c r="GA72" i="21"/>
  <c r="FZ72" i="21"/>
  <c r="FY72" i="21"/>
  <c r="FX72" i="21"/>
  <c r="FW72" i="21"/>
  <c r="FV72" i="21"/>
  <c r="FU72" i="21"/>
  <c r="FT72" i="21"/>
  <c r="FS72" i="21"/>
  <c r="FR72" i="21"/>
  <c r="FQ72" i="21"/>
  <c r="FP72" i="21"/>
  <c r="FO72" i="21"/>
  <c r="FN72" i="21"/>
  <c r="FM72" i="21"/>
  <c r="FL72" i="21"/>
  <c r="FK72" i="21"/>
  <c r="FJ72" i="21"/>
  <c r="FI72" i="21"/>
  <c r="FH72" i="21"/>
  <c r="FG72" i="21"/>
  <c r="FF72" i="21"/>
  <c r="FE72" i="21"/>
  <c r="FD72" i="21"/>
  <c r="FC72" i="21"/>
  <c r="FB72" i="21"/>
  <c r="FA72" i="21"/>
  <c r="EZ72" i="21"/>
  <c r="EY72" i="21"/>
  <c r="EX72" i="21"/>
  <c r="EW72" i="21"/>
  <c r="EV72" i="21"/>
  <c r="EU72" i="21"/>
  <c r="ET72" i="21"/>
  <c r="ES72" i="21"/>
  <c r="ER72" i="21"/>
  <c r="EQ72" i="21"/>
  <c r="EP72" i="21"/>
  <c r="EO72" i="21"/>
  <c r="EN72" i="21"/>
  <c r="EM72" i="21"/>
  <c r="EL72" i="21"/>
  <c r="EK72" i="21"/>
  <c r="EJ72" i="21"/>
  <c r="EI72" i="21"/>
  <c r="EH72" i="21"/>
  <c r="EG72" i="21"/>
  <c r="EF72" i="21"/>
  <c r="EE72" i="21"/>
  <c r="ED72" i="21"/>
  <c r="EC72" i="21"/>
  <c r="EB72" i="21"/>
  <c r="EA72" i="21"/>
  <c r="DZ72" i="21"/>
  <c r="DY72" i="21"/>
  <c r="DX72" i="21"/>
  <c r="DW72" i="21"/>
  <c r="DV72" i="21"/>
  <c r="DU72" i="21"/>
  <c r="DT72" i="21"/>
  <c r="DS72" i="21"/>
  <c r="DR72" i="21"/>
  <c r="DQ72" i="21"/>
  <c r="DP72" i="21"/>
  <c r="DO72" i="21"/>
  <c r="DN72" i="21"/>
  <c r="DM72" i="21"/>
  <c r="DL72" i="21"/>
  <c r="DK72" i="21"/>
  <c r="DJ72" i="21"/>
  <c r="DI72" i="21"/>
  <c r="DH72" i="21"/>
  <c r="DG72" i="21"/>
  <c r="DF72" i="21"/>
  <c r="DE72" i="21"/>
  <c r="DD72" i="21"/>
  <c r="DC72" i="21"/>
  <c r="DB72" i="21"/>
  <c r="DA72" i="21"/>
  <c r="CZ72" i="21"/>
  <c r="CY72" i="21"/>
  <c r="CX72" i="21"/>
  <c r="CW72" i="21"/>
  <c r="CV72" i="21"/>
  <c r="CU72" i="21"/>
  <c r="CT72" i="21"/>
  <c r="CS72" i="21"/>
  <c r="CR72" i="21"/>
  <c r="CQ72" i="21"/>
  <c r="CP72" i="21"/>
  <c r="CO72" i="21"/>
  <c r="CN72" i="21"/>
  <c r="CM72" i="21"/>
  <c r="CL72" i="21"/>
  <c r="CK72" i="21"/>
  <c r="CJ72" i="21"/>
  <c r="CI72" i="21"/>
  <c r="CH72" i="21"/>
  <c r="CG72" i="21"/>
  <c r="CF72" i="21"/>
  <c r="CE72" i="21"/>
  <c r="CD72" i="21"/>
  <c r="CC72" i="21"/>
  <c r="CB72" i="21"/>
  <c r="CA72" i="21"/>
  <c r="BZ72" i="21"/>
  <c r="BY72" i="21"/>
  <c r="BX72" i="21"/>
  <c r="BW72" i="21"/>
  <c r="BV72" i="21"/>
  <c r="BU72" i="21"/>
  <c r="BT72" i="21"/>
  <c r="BS72" i="21"/>
  <c r="BR72" i="21"/>
  <c r="BQ72" i="21"/>
  <c r="BP72" i="21"/>
  <c r="BO72" i="21"/>
  <c r="BN72" i="21"/>
  <c r="BM72" i="21"/>
  <c r="BL72" i="21"/>
  <c r="BK72" i="21"/>
  <c r="BJ72" i="21"/>
  <c r="BI72" i="21"/>
  <c r="BH72" i="21"/>
  <c r="BG72" i="21"/>
  <c r="BF72" i="21"/>
  <c r="BE72" i="21"/>
  <c r="BD72" i="21"/>
  <c r="BC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V72" i="21"/>
  <c r="U72" i="21"/>
  <c r="T72" i="21"/>
  <c r="S72" i="21"/>
  <c r="R72" i="21"/>
  <c r="Q72" i="21"/>
  <c r="P72" i="21"/>
  <c r="O72" i="21"/>
  <c r="N72" i="21"/>
  <c r="M72" i="21"/>
  <c r="L72" i="21"/>
  <c r="K72" i="21"/>
  <c r="J72" i="21"/>
  <c r="I72" i="21"/>
  <c r="H72" i="21"/>
  <c r="G72" i="21"/>
  <c r="F72" i="21"/>
  <c r="E72" i="21"/>
  <c r="D72" i="21"/>
  <c r="C72" i="21"/>
  <c r="B72" i="21"/>
  <c r="MW71" i="21"/>
  <c r="MV71" i="21"/>
  <c r="MU71" i="21"/>
  <c r="MT71" i="21"/>
  <c r="MS71" i="21"/>
  <c r="MR71" i="21"/>
  <c r="MQ71" i="21"/>
  <c r="MP71" i="21"/>
  <c r="MO71" i="21"/>
  <c r="MN71" i="21"/>
  <c r="MM71" i="21"/>
  <c r="ML71" i="21"/>
  <c r="MK71" i="21"/>
  <c r="MJ71" i="21"/>
  <c r="MI71" i="21"/>
  <c r="MH71" i="21"/>
  <c r="MG71" i="21"/>
  <c r="MF71" i="21"/>
  <c r="ME71" i="21"/>
  <c r="MD71" i="21"/>
  <c r="MC71" i="21"/>
  <c r="MB71" i="21"/>
  <c r="MA71" i="21"/>
  <c r="LZ71" i="21"/>
  <c r="LY71" i="21"/>
  <c r="LX71" i="21"/>
  <c r="LW71" i="21"/>
  <c r="LV71" i="21"/>
  <c r="LU71" i="21"/>
  <c r="LT71" i="21"/>
  <c r="LS71" i="21"/>
  <c r="LR71" i="21"/>
  <c r="LQ71" i="21"/>
  <c r="LP71" i="21"/>
  <c r="LO71" i="21"/>
  <c r="LN71" i="21"/>
  <c r="LM71" i="21"/>
  <c r="LL71" i="21"/>
  <c r="LK71" i="21"/>
  <c r="LJ71" i="21"/>
  <c r="LI71" i="21"/>
  <c r="LH71" i="21"/>
  <c r="LG71" i="21"/>
  <c r="LF71" i="21"/>
  <c r="LE71" i="21"/>
  <c r="LD71" i="21"/>
  <c r="LC71" i="21"/>
  <c r="LB71" i="21"/>
  <c r="LA71" i="21"/>
  <c r="KZ71" i="21"/>
  <c r="KY71" i="21"/>
  <c r="KX71" i="21"/>
  <c r="KW71" i="21"/>
  <c r="KV71" i="21"/>
  <c r="KU71" i="21"/>
  <c r="KT71" i="21"/>
  <c r="KS71" i="21"/>
  <c r="KR71" i="21"/>
  <c r="KQ71" i="21"/>
  <c r="KP71" i="21"/>
  <c r="KO71" i="21"/>
  <c r="KN71" i="21"/>
  <c r="KM71" i="21"/>
  <c r="KL71" i="21"/>
  <c r="KK71" i="21"/>
  <c r="KJ71" i="21"/>
  <c r="KI71" i="21"/>
  <c r="KH71" i="21"/>
  <c r="KG71" i="21"/>
  <c r="KF71" i="21"/>
  <c r="KE71" i="21"/>
  <c r="KD71" i="21"/>
  <c r="KC71" i="21"/>
  <c r="KB71" i="21"/>
  <c r="KA71" i="21"/>
  <c r="JZ71" i="21"/>
  <c r="JY71" i="21"/>
  <c r="JX71" i="21"/>
  <c r="JW71" i="21"/>
  <c r="JV71" i="21"/>
  <c r="JU71" i="21"/>
  <c r="JT71" i="21"/>
  <c r="JS71" i="21"/>
  <c r="JR71" i="21"/>
  <c r="JQ71" i="21"/>
  <c r="JP71" i="21"/>
  <c r="JO71" i="21"/>
  <c r="JN71" i="21"/>
  <c r="JM71" i="21"/>
  <c r="JL71" i="21"/>
  <c r="JK71" i="21"/>
  <c r="JJ71" i="21"/>
  <c r="JI71" i="21"/>
  <c r="JH71" i="21"/>
  <c r="JG71" i="21"/>
  <c r="JF71" i="21"/>
  <c r="JE71" i="21"/>
  <c r="JD71" i="21"/>
  <c r="JC71" i="21"/>
  <c r="JB71" i="21"/>
  <c r="JA71" i="21"/>
  <c r="IZ71" i="21"/>
  <c r="IY71" i="21"/>
  <c r="IX71" i="21"/>
  <c r="IW71" i="21"/>
  <c r="IV71" i="21"/>
  <c r="IU71" i="21"/>
  <c r="IT71" i="21"/>
  <c r="IS71" i="21"/>
  <c r="IR71" i="21"/>
  <c r="IQ71" i="21"/>
  <c r="IP71" i="21"/>
  <c r="IO71" i="21"/>
  <c r="IN71" i="21"/>
  <c r="IM71" i="21"/>
  <c r="IL71" i="21"/>
  <c r="IK71" i="21"/>
  <c r="IJ71" i="21"/>
  <c r="II71" i="21"/>
  <c r="IH71" i="21"/>
  <c r="IG71" i="21"/>
  <c r="IF71" i="21"/>
  <c r="IE71" i="21"/>
  <c r="ID71" i="21"/>
  <c r="IC71" i="21"/>
  <c r="IB71" i="21"/>
  <c r="IA71" i="21"/>
  <c r="HZ71" i="21"/>
  <c r="HY71" i="21"/>
  <c r="HX71" i="21"/>
  <c r="HW71" i="21"/>
  <c r="HV71" i="21"/>
  <c r="HU71" i="21"/>
  <c r="HT71" i="21"/>
  <c r="HS71" i="21"/>
  <c r="HR71" i="21"/>
  <c r="HQ71" i="21"/>
  <c r="HP71" i="21"/>
  <c r="HO71" i="21"/>
  <c r="HN71" i="21"/>
  <c r="HM71" i="21"/>
  <c r="HL71" i="21"/>
  <c r="HK71" i="21"/>
  <c r="HJ71" i="21"/>
  <c r="HI71" i="21"/>
  <c r="HH71" i="21"/>
  <c r="HG71" i="21"/>
  <c r="HF71" i="21"/>
  <c r="HE71" i="21"/>
  <c r="HD71" i="21"/>
  <c r="HC71" i="21"/>
  <c r="HB71" i="21"/>
  <c r="HA71" i="21"/>
  <c r="GZ71" i="21"/>
  <c r="GY71" i="21"/>
  <c r="GX71" i="21"/>
  <c r="GW71" i="21"/>
  <c r="GV71" i="21"/>
  <c r="GU71" i="21"/>
  <c r="GT71" i="21"/>
  <c r="GS71" i="21"/>
  <c r="GR71" i="21"/>
  <c r="GQ71" i="21"/>
  <c r="GP71" i="21"/>
  <c r="GO71" i="21"/>
  <c r="GN71" i="21"/>
  <c r="GM71" i="21"/>
  <c r="GL71" i="21"/>
  <c r="GK71" i="21"/>
  <c r="GJ71" i="21"/>
  <c r="GI71" i="21"/>
  <c r="GH71" i="21"/>
  <c r="GG71" i="21"/>
  <c r="GF71" i="21"/>
  <c r="GE71" i="21"/>
  <c r="GD71" i="21"/>
  <c r="GC71" i="21"/>
  <c r="GB71" i="21"/>
  <c r="GA71" i="21"/>
  <c r="FZ71" i="21"/>
  <c r="FY71" i="21"/>
  <c r="FX71" i="21"/>
  <c r="FW71" i="21"/>
  <c r="FV71" i="21"/>
  <c r="FU71" i="21"/>
  <c r="FT71" i="21"/>
  <c r="FS71" i="21"/>
  <c r="FR71" i="21"/>
  <c r="FQ71" i="21"/>
  <c r="FP71" i="21"/>
  <c r="FO71" i="21"/>
  <c r="FN71" i="21"/>
  <c r="FM71" i="21"/>
  <c r="FL71" i="21"/>
  <c r="FK71" i="21"/>
  <c r="FJ71" i="21"/>
  <c r="FI71" i="21"/>
  <c r="FH71" i="21"/>
  <c r="FG71" i="21"/>
  <c r="FF71" i="21"/>
  <c r="FE71" i="21"/>
  <c r="FD71" i="21"/>
  <c r="FC71" i="21"/>
  <c r="FB71" i="21"/>
  <c r="FA71" i="21"/>
  <c r="EZ71" i="21"/>
  <c r="EY71" i="21"/>
  <c r="EX71" i="21"/>
  <c r="EW71" i="21"/>
  <c r="EV71" i="21"/>
  <c r="EU71" i="21"/>
  <c r="ET71" i="21"/>
  <c r="ES71" i="21"/>
  <c r="ER71" i="21"/>
  <c r="EQ71" i="21"/>
  <c r="EP71" i="21"/>
  <c r="EO71" i="21"/>
  <c r="EN71" i="21"/>
  <c r="EM71" i="21"/>
  <c r="EL71" i="21"/>
  <c r="EK71" i="21"/>
  <c r="EJ71" i="21"/>
  <c r="EI71" i="21"/>
  <c r="EH71" i="21"/>
  <c r="EG71" i="21"/>
  <c r="EF71" i="21"/>
  <c r="EE71" i="21"/>
  <c r="ED71" i="21"/>
  <c r="EC71" i="21"/>
  <c r="EB71" i="21"/>
  <c r="EA71" i="21"/>
  <c r="DZ71" i="21"/>
  <c r="DY71" i="21"/>
  <c r="DX71" i="21"/>
  <c r="DW71" i="21"/>
  <c r="DV71" i="21"/>
  <c r="DU71" i="21"/>
  <c r="DT71" i="21"/>
  <c r="DS71" i="21"/>
  <c r="DR71" i="21"/>
  <c r="DQ71" i="21"/>
  <c r="DP71" i="21"/>
  <c r="DO71" i="21"/>
  <c r="DN71" i="21"/>
  <c r="DM71" i="21"/>
  <c r="DL71" i="21"/>
  <c r="DK71" i="21"/>
  <c r="DJ71" i="21"/>
  <c r="DI71" i="21"/>
  <c r="DH71" i="21"/>
  <c r="DG71" i="21"/>
  <c r="DF71" i="21"/>
  <c r="DE71" i="21"/>
  <c r="DD71" i="21"/>
  <c r="DC71" i="21"/>
  <c r="DB71" i="21"/>
  <c r="DA71" i="21"/>
  <c r="CZ71" i="21"/>
  <c r="CY71" i="21"/>
  <c r="CX71" i="21"/>
  <c r="CW71" i="21"/>
  <c r="CV71" i="21"/>
  <c r="CU71" i="21"/>
  <c r="CT71" i="21"/>
  <c r="CS71" i="21"/>
  <c r="CR71" i="21"/>
  <c r="CQ71" i="21"/>
  <c r="CP71" i="21"/>
  <c r="CO71" i="21"/>
  <c r="CN71" i="21"/>
  <c r="CM71" i="21"/>
  <c r="CL71" i="21"/>
  <c r="CK71" i="21"/>
  <c r="CJ71" i="21"/>
  <c r="CI71" i="21"/>
  <c r="CH71" i="21"/>
  <c r="CG71" i="21"/>
  <c r="CF71" i="21"/>
  <c r="CE71" i="21"/>
  <c r="CD71" i="21"/>
  <c r="CC71" i="21"/>
  <c r="CB71" i="21"/>
  <c r="CA71" i="21"/>
  <c r="BZ71" i="21"/>
  <c r="BY71" i="21"/>
  <c r="BX71" i="21"/>
  <c r="BW71" i="21"/>
  <c r="BV71" i="21"/>
  <c r="BU71" i="21"/>
  <c r="BT71" i="21"/>
  <c r="BS71" i="21"/>
  <c r="BR71" i="21"/>
  <c r="BQ71" i="21"/>
  <c r="BP71" i="21"/>
  <c r="BO71" i="21"/>
  <c r="BN71" i="21"/>
  <c r="BM71" i="21"/>
  <c r="BL71" i="21"/>
  <c r="BK71" i="21"/>
  <c r="BJ71" i="21"/>
  <c r="BI71" i="21"/>
  <c r="BH71" i="21"/>
  <c r="BG71" i="21"/>
  <c r="BF71" i="21"/>
  <c r="BE71" i="21"/>
  <c r="BD71" i="21"/>
  <c r="BC71" i="21"/>
  <c r="BB71"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F71" i="21"/>
  <c r="E71" i="21"/>
  <c r="D71" i="21"/>
  <c r="C71" i="21"/>
  <c r="B71" i="21"/>
  <c r="OH70" i="21"/>
  <c r="OG70" i="21"/>
  <c r="OF70" i="21"/>
  <c r="OE70" i="21"/>
  <c r="OD70" i="21"/>
  <c r="OC70" i="21"/>
  <c r="OB70" i="21"/>
  <c r="OA70" i="21"/>
  <c r="NZ70" i="21"/>
  <c r="NY70" i="21"/>
  <c r="NX70" i="21"/>
  <c r="NW70" i="21"/>
  <c r="NV70" i="21"/>
  <c r="NU70" i="21"/>
  <c r="NT70" i="21"/>
  <c r="NS70" i="21"/>
  <c r="NR70" i="21"/>
  <c r="NQ70" i="21"/>
  <c r="NP70" i="21"/>
  <c r="NO70" i="21"/>
  <c r="NN70" i="21"/>
  <c r="NM70" i="21"/>
  <c r="NL70" i="21"/>
  <c r="NK70" i="21"/>
  <c r="NJ70" i="21"/>
  <c r="NI70" i="21"/>
  <c r="NH70" i="21"/>
  <c r="NG70" i="21"/>
  <c r="NF70" i="21"/>
  <c r="NE70" i="21"/>
  <c r="ND70" i="21"/>
  <c r="NC70" i="21"/>
  <c r="NB70" i="21"/>
  <c r="NA70" i="21"/>
  <c r="OL70" i="21" s="1"/>
  <c r="MZ70" i="21"/>
  <c r="MY70" i="21"/>
  <c r="OJ70" i="21" s="1"/>
  <c r="OL69" i="21"/>
  <c r="OH69" i="21"/>
  <c r="OG69" i="21"/>
  <c r="OF69" i="21"/>
  <c r="OE69" i="21"/>
  <c r="OD69" i="21"/>
  <c r="OC69" i="21"/>
  <c r="OB69" i="21"/>
  <c r="OA69" i="21"/>
  <c r="NZ69" i="21"/>
  <c r="NY69" i="21"/>
  <c r="NX69" i="21"/>
  <c r="NW69" i="21"/>
  <c r="NV69" i="21"/>
  <c r="NU69" i="21"/>
  <c r="NT69" i="21"/>
  <c r="NS69" i="21"/>
  <c r="NR69" i="21"/>
  <c r="NQ69" i="21"/>
  <c r="NP69" i="21"/>
  <c r="NO69" i="21"/>
  <c r="NN69" i="21"/>
  <c r="NM69" i="21"/>
  <c r="NL69" i="21"/>
  <c r="NK69" i="21"/>
  <c r="NJ69" i="21"/>
  <c r="NI69" i="21"/>
  <c r="NH69" i="21"/>
  <c r="NG69" i="21"/>
  <c r="NF69" i="21"/>
  <c r="NE69" i="21"/>
  <c r="ND69" i="21"/>
  <c r="NC69" i="21"/>
  <c r="NB69" i="21"/>
  <c r="NA69" i="21"/>
  <c r="MZ69" i="21"/>
  <c r="OK69" i="21" s="1"/>
  <c r="MY69" i="21"/>
  <c r="OJ69" i="21" s="1"/>
  <c r="OK68" i="21"/>
  <c r="OH68" i="21"/>
  <c r="OG68" i="21"/>
  <c r="OF68" i="21"/>
  <c r="OE68" i="21"/>
  <c r="OD68" i="21"/>
  <c r="OC68" i="21"/>
  <c r="OB68" i="21"/>
  <c r="OA68" i="21"/>
  <c r="NZ68" i="21"/>
  <c r="NY68" i="21"/>
  <c r="NX68" i="21"/>
  <c r="NW68" i="21"/>
  <c r="NV68" i="21"/>
  <c r="NU68" i="21"/>
  <c r="NT68" i="21"/>
  <c r="NS68" i="21"/>
  <c r="NR68" i="21"/>
  <c r="NQ68" i="21"/>
  <c r="NP68" i="21"/>
  <c r="NO68" i="21"/>
  <c r="NN68" i="21"/>
  <c r="NM68" i="21"/>
  <c r="NL68" i="21"/>
  <c r="NK68" i="21"/>
  <c r="NJ68" i="21"/>
  <c r="NI68" i="21"/>
  <c r="NH68" i="21"/>
  <c r="NG68" i="21"/>
  <c r="NF68" i="21"/>
  <c r="NE68" i="21"/>
  <c r="ND68" i="21"/>
  <c r="NC68" i="21"/>
  <c r="NB68" i="21"/>
  <c r="NA68" i="21"/>
  <c r="OL68" i="21" s="1"/>
  <c r="MZ68" i="21"/>
  <c r="MY68" i="21"/>
  <c r="OJ68" i="21" s="1"/>
  <c r="OH67" i="21"/>
  <c r="OG67" i="21"/>
  <c r="OF67" i="21"/>
  <c r="OE67" i="21"/>
  <c r="OD67" i="21"/>
  <c r="OC67" i="21"/>
  <c r="OB67" i="21"/>
  <c r="OA67" i="21"/>
  <c r="NZ67" i="21"/>
  <c r="NY67" i="21"/>
  <c r="NX67" i="21"/>
  <c r="NW67" i="21"/>
  <c r="NV67" i="21"/>
  <c r="NU67" i="21"/>
  <c r="NT67" i="21"/>
  <c r="NS67" i="21"/>
  <c r="NR67" i="21"/>
  <c r="NQ67" i="21"/>
  <c r="NP67" i="21"/>
  <c r="NO67" i="21"/>
  <c r="NN67" i="21"/>
  <c r="NM67" i="21"/>
  <c r="NL67" i="21"/>
  <c r="NK67" i="21"/>
  <c r="NJ67" i="21"/>
  <c r="NI67" i="21"/>
  <c r="NH67" i="21"/>
  <c r="NG67" i="21"/>
  <c r="NF67" i="21"/>
  <c r="NE67" i="21"/>
  <c r="ND67" i="21"/>
  <c r="NC67" i="21"/>
  <c r="NB67" i="21"/>
  <c r="NA67" i="21"/>
  <c r="OL67" i="21" s="1"/>
  <c r="MZ67" i="21"/>
  <c r="OK67" i="21" s="1"/>
  <c r="MY67" i="21"/>
  <c r="OJ67" i="21" s="1"/>
  <c r="OH66" i="21"/>
  <c r="OG66" i="21"/>
  <c r="OF66" i="21"/>
  <c r="OE66" i="21"/>
  <c r="OD66" i="21"/>
  <c r="OC66" i="21"/>
  <c r="OB66" i="21"/>
  <c r="OA66" i="21"/>
  <c r="NZ66" i="21"/>
  <c r="NY66" i="21"/>
  <c r="NX66" i="21"/>
  <c r="NW66" i="21"/>
  <c r="NV66" i="21"/>
  <c r="NU66" i="21"/>
  <c r="NT66" i="21"/>
  <c r="NS66" i="21"/>
  <c r="NR66" i="21"/>
  <c r="NQ66" i="21"/>
  <c r="NP66" i="21"/>
  <c r="NO66" i="21"/>
  <c r="NN66" i="21"/>
  <c r="NM66" i="21"/>
  <c r="NL66" i="21"/>
  <c r="NK66" i="21"/>
  <c r="NJ66" i="21"/>
  <c r="NI66" i="21"/>
  <c r="NH66" i="21"/>
  <c r="NG66" i="21"/>
  <c r="NF66" i="21"/>
  <c r="NE66" i="21"/>
  <c r="ND66" i="21"/>
  <c r="NC66" i="21"/>
  <c r="NB66" i="21"/>
  <c r="NA66" i="21"/>
  <c r="MZ66" i="21"/>
  <c r="OK66" i="21" s="1"/>
  <c r="MY66" i="21"/>
  <c r="OH65" i="21"/>
  <c r="OG65" i="21"/>
  <c r="OF65" i="21"/>
  <c r="OE65" i="21"/>
  <c r="OD65" i="21"/>
  <c r="OC65" i="21"/>
  <c r="OB65" i="21"/>
  <c r="OA65" i="21"/>
  <c r="NZ65" i="21"/>
  <c r="NY65" i="21"/>
  <c r="NX65" i="21"/>
  <c r="NW65" i="21"/>
  <c r="NV65" i="21"/>
  <c r="NU65" i="21"/>
  <c r="NT65" i="21"/>
  <c r="NS65" i="21"/>
  <c r="NR65" i="21"/>
  <c r="NQ65" i="21"/>
  <c r="NP65" i="21"/>
  <c r="NO65" i="21"/>
  <c r="NN65" i="21"/>
  <c r="NM65" i="21"/>
  <c r="NL65" i="21"/>
  <c r="NK65" i="21"/>
  <c r="NJ65" i="21"/>
  <c r="NI65" i="21"/>
  <c r="NH65" i="21"/>
  <c r="NG65" i="21"/>
  <c r="NF65" i="21"/>
  <c r="NE65" i="21"/>
  <c r="ND65" i="21"/>
  <c r="NC65" i="21"/>
  <c r="NB65" i="21"/>
  <c r="NA65" i="21"/>
  <c r="OL65" i="21" s="1"/>
  <c r="MZ65" i="21"/>
  <c r="MY65" i="21"/>
  <c r="OH64" i="21"/>
  <c r="OG64" i="21"/>
  <c r="OF64" i="21"/>
  <c r="OE64" i="21"/>
  <c r="OD64" i="21"/>
  <c r="OC64" i="21"/>
  <c r="OB64" i="21"/>
  <c r="OA64" i="21"/>
  <c r="NZ64" i="21"/>
  <c r="NY64" i="21"/>
  <c r="NX64" i="21"/>
  <c r="NW64" i="21"/>
  <c r="NV64" i="21"/>
  <c r="NU64" i="21"/>
  <c r="NT64" i="21"/>
  <c r="NS64" i="21"/>
  <c r="NR64" i="21"/>
  <c r="NQ64" i="21"/>
  <c r="NP64" i="21"/>
  <c r="NO64" i="21"/>
  <c r="NN64" i="21"/>
  <c r="NM64" i="21"/>
  <c r="NL64" i="21"/>
  <c r="NK64" i="21"/>
  <c r="NJ64" i="21"/>
  <c r="NI64" i="21"/>
  <c r="NH64" i="21"/>
  <c r="NG64" i="21"/>
  <c r="NF64" i="21"/>
  <c r="NE64" i="21"/>
  <c r="ND64" i="21"/>
  <c r="NC64" i="21"/>
  <c r="NB64" i="21"/>
  <c r="NA64" i="21"/>
  <c r="MZ64" i="21"/>
  <c r="OK64" i="21" s="1"/>
  <c r="MY64" i="21"/>
  <c r="OH63" i="21"/>
  <c r="OG63" i="21"/>
  <c r="OF63" i="21"/>
  <c r="OE63" i="21"/>
  <c r="OD63" i="21"/>
  <c r="OC63" i="21"/>
  <c r="OB63" i="21"/>
  <c r="OA63" i="21"/>
  <c r="NZ63" i="21"/>
  <c r="NY63" i="21"/>
  <c r="NX63" i="21"/>
  <c r="NW63" i="21"/>
  <c r="NV63" i="21"/>
  <c r="NU63" i="21"/>
  <c r="NT63" i="21"/>
  <c r="NS63" i="21"/>
  <c r="NR63" i="21"/>
  <c r="NQ63" i="21"/>
  <c r="NP63" i="21"/>
  <c r="NO63" i="21"/>
  <c r="NN63" i="21"/>
  <c r="NM63" i="21"/>
  <c r="NL63" i="21"/>
  <c r="NK63" i="21"/>
  <c r="NJ63" i="21"/>
  <c r="NI63" i="21"/>
  <c r="NH63" i="21"/>
  <c r="NG63" i="21"/>
  <c r="NF63" i="21"/>
  <c r="NE63" i="21"/>
  <c r="ND63" i="21"/>
  <c r="NC63" i="21"/>
  <c r="NB63" i="21"/>
  <c r="NA63" i="21"/>
  <c r="MZ63" i="21"/>
  <c r="MY63" i="21"/>
  <c r="OJ63" i="21" s="1"/>
  <c r="OH62" i="21"/>
  <c r="OG62" i="21"/>
  <c r="OF62" i="21"/>
  <c r="OE62" i="21"/>
  <c r="OD62" i="21"/>
  <c r="OC62" i="21"/>
  <c r="OB62" i="21"/>
  <c r="OA62" i="21"/>
  <c r="NZ62" i="21"/>
  <c r="NY62" i="21"/>
  <c r="NX62" i="21"/>
  <c r="NW62" i="21"/>
  <c r="NV62" i="21"/>
  <c r="NU62" i="21"/>
  <c r="NT62" i="21"/>
  <c r="NS62" i="21"/>
  <c r="NR62" i="21"/>
  <c r="NQ62" i="21"/>
  <c r="NP62" i="21"/>
  <c r="NO62" i="21"/>
  <c r="NN62" i="21"/>
  <c r="NM62" i="21"/>
  <c r="NL62" i="21"/>
  <c r="NK62" i="21"/>
  <c r="NJ62" i="21"/>
  <c r="NI62" i="21"/>
  <c r="NH62" i="21"/>
  <c r="NG62" i="21"/>
  <c r="NF62" i="21"/>
  <c r="NE62" i="21"/>
  <c r="ND62" i="21"/>
  <c r="NC62" i="21"/>
  <c r="NB62" i="21"/>
  <c r="NA62" i="21"/>
  <c r="OL62" i="21" s="1"/>
  <c r="MZ62" i="21"/>
  <c r="OK62" i="21" s="1"/>
  <c r="MY62" i="21"/>
  <c r="OJ62" i="21" s="1"/>
  <c r="OH61" i="21"/>
  <c r="OG61" i="21"/>
  <c r="OF61" i="21"/>
  <c r="OE61" i="21"/>
  <c r="OD61" i="21"/>
  <c r="OC61" i="21"/>
  <c r="OB61" i="21"/>
  <c r="OA61" i="21"/>
  <c r="NZ61" i="21"/>
  <c r="NY61" i="21"/>
  <c r="NX61" i="21"/>
  <c r="NW61" i="21"/>
  <c r="NV61" i="21"/>
  <c r="NU61" i="21"/>
  <c r="NT61" i="21"/>
  <c r="NS61" i="21"/>
  <c r="NR61" i="21"/>
  <c r="NQ61" i="21"/>
  <c r="NP61" i="21"/>
  <c r="NO61" i="21"/>
  <c r="NN61" i="21"/>
  <c r="NM61" i="21"/>
  <c r="NL61" i="21"/>
  <c r="NK61" i="21"/>
  <c r="NJ61" i="21"/>
  <c r="NI61" i="21"/>
  <c r="NH61" i="21"/>
  <c r="NG61" i="21"/>
  <c r="NF61" i="21"/>
  <c r="NE61" i="21"/>
  <c r="ND61" i="21"/>
  <c r="NC61" i="21"/>
  <c r="NB61" i="21"/>
  <c r="NA61" i="21"/>
  <c r="OL61" i="21" s="1"/>
  <c r="MZ61" i="21"/>
  <c r="OK61" i="21" s="1"/>
  <c r="MY61" i="21"/>
  <c r="OK60" i="21"/>
  <c r="OH60" i="21"/>
  <c r="OG60" i="21"/>
  <c r="OF60" i="21"/>
  <c r="OE60" i="21"/>
  <c r="OD60" i="21"/>
  <c r="OC60" i="21"/>
  <c r="OB60" i="21"/>
  <c r="OA60" i="21"/>
  <c r="NZ60" i="21"/>
  <c r="NY60" i="21"/>
  <c r="NX60" i="21"/>
  <c r="NW60" i="21"/>
  <c r="NV60" i="21"/>
  <c r="NU60" i="21"/>
  <c r="NT60" i="21"/>
  <c r="NS60" i="21"/>
  <c r="NR60" i="21"/>
  <c r="NQ60" i="21"/>
  <c r="NP60" i="21"/>
  <c r="NO60" i="21"/>
  <c r="NN60" i="21"/>
  <c r="NM60" i="21"/>
  <c r="NL60" i="21"/>
  <c r="NK60" i="21"/>
  <c r="NJ60" i="21"/>
  <c r="NI60" i="21"/>
  <c r="NH60" i="21"/>
  <c r="NG60" i="21"/>
  <c r="NF60" i="21"/>
  <c r="NE60" i="21"/>
  <c r="ND60" i="21"/>
  <c r="NC60" i="21"/>
  <c r="NB60" i="21"/>
  <c r="NA60" i="21"/>
  <c r="OL60" i="21" s="1"/>
  <c r="MZ60" i="21"/>
  <c r="MY60" i="21"/>
  <c r="OJ60" i="21" s="1"/>
  <c r="OH59" i="21"/>
  <c r="OG59" i="21"/>
  <c r="OF59" i="21"/>
  <c r="OE59" i="21"/>
  <c r="OD59" i="21"/>
  <c r="OC59" i="21"/>
  <c r="OB59" i="21"/>
  <c r="OA59" i="21"/>
  <c r="NZ59" i="21"/>
  <c r="NY59" i="21"/>
  <c r="NX59" i="21"/>
  <c r="NW59" i="21"/>
  <c r="NV59" i="21"/>
  <c r="NU59" i="21"/>
  <c r="NT59" i="21"/>
  <c r="NS59" i="21"/>
  <c r="NR59" i="21"/>
  <c r="NQ59" i="21"/>
  <c r="NP59" i="21"/>
  <c r="NO59" i="21"/>
  <c r="NN59" i="21"/>
  <c r="NM59" i="21"/>
  <c r="NL59" i="21"/>
  <c r="NK59" i="21"/>
  <c r="NJ59" i="21"/>
  <c r="NI59" i="21"/>
  <c r="NH59" i="21"/>
  <c r="NG59" i="21"/>
  <c r="NF59" i="21"/>
  <c r="NE59" i="21"/>
  <c r="ND59" i="21"/>
  <c r="NC59" i="21"/>
  <c r="NB59" i="21"/>
  <c r="NA59" i="21"/>
  <c r="MZ59" i="21"/>
  <c r="OK59" i="21" s="1"/>
  <c r="MY59" i="21"/>
  <c r="OJ59" i="21" s="1"/>
  <c r="OH58" i="21"/>
  <c r="OG58" i="21"/>
  <c r="OF58" i="21"/>
  <c r="OE58" i="21"/>
  <c r="OD58" i="21"/>
  <c r="OC58" i="21"/>
  <c r="OB58" i="21"/>
  <c r="OA58" i="21"/>
  <c r="NZ58" i="21"/>
  <c r="NY58" i="21"/>
  <c r="NX58" i="21"/>
  <c r="NW58" i="21"/>
  <c r="NV58" i="21"/>
  <c r="NU58" i="21"/>
  <c r="NT58" i="21"/>
  <c r="NS58" i="21"/>
  <c r="NR58" i="21"/>
  <c r="NQ58" i="21"/>
  <c r="NP58" i="21"/>
  <c r="NO58" i="21"/>
  <c r="NN58" i="21"/>
  <c r="NM58" i="21"/>
  <c r="NL58" i="21"/>
  <c r="NK58" i="21"/>
  <c r="NJ58" i="21"/>
  <c r="NI58" i="21"/>
  <c r="NH58" i="21"/>
  <c r="NG58" i="21"/>
  <c r="NF58" i="21"/>
  <c r="NE58" i="21"/>
  <c r="ND58" i="21"/>
  <c r="NC58" i="21"/>
  <c r="NB58" i="21"/>
  <c r="NA58" i="21"/>
  <c r="MZ58" i="21"/>
  <c r="MY58" i="21"/>
  <c r="OL57" i="21"/>
  <c r="OH57" i="21"/>
  <c r="OG57" i="21"/>
  <c r="OF57" i="21"/>
  <c r="OE57" i="21"/>
  <c r="OD57" i="21"/>
  <c r="OC57" i="21"/>
  <c r="OB57" i="21"/>
  <c r="OA57" i="21"/>
  <c r="NZ57" i="21"/>
  <c r="NY57" i="21"/>
  <c r="NX57" i="21"/>
  <c r="NW57" i="21"/>
  <c r="NV57" i="21"/>
  <c r="NU57" i="21"/>
  <c r="NT57" i="21"/>
  <c r="NS57" i="21"/>
  <c r="NR57" i="21"/>
  <c r="NQ57" i="21"/>
  <c r="NP57" i="21"/>
  <c r="NO57" i="21"/>
  <c r="NN57" i="21"/>
  <c r="NM57" i="21"/>
  <c r="NL57" i="21"/>
  <c r="NK57" i="21"/>
  <c r="NJ57" i="21"/>
  <c r="NI57" i="21"/>
  <c r="NH57" i="21"/>
  <c r="NG57" i="21"/>
  <c r="NF57" i="21"/>
  <c r="NE57" i="21"/>
  <c r="ND57" i="21"/>
  <c r="NC57" i="21"/>
  <c r="NB57" i="21"/>
  <c r="NA57" i="21"/>
  <c r="MZ57" i="21"/>
  <c r="MY57" i="21"/>
  <c r="OJ57" i="21" s="1"/>
  <c r="OH56" i="21"/>
  <c r="OG56" i="21"/>
  <c r="OF56" i="21"/>
  <c r="OE56" i="21"/>
  <c r="OD56" i="21"/>
  <c r="OC56" i="21"/>
  <c r="OB56" i="21"/>
  <c r="OA56" i="21"/>
  <c r="NZ56" i="21"/>
  <c r="NY56" i="21"/>
  <c r="NX56" i="21"/>
  <c r="NW56" i="21"/>
  <c r="NV56" i="21"/>
  <c r="NU56" i="21"/>
  <c r="NT56" i="21"/>
  <c r="NS56" i="21"/>
  <c r="NR56" i="21"/>
  <c r="NQ56" i="21"/>
  <c r="NP56" i="21"/>
  <c r="NO56" i="21"/>
  <c r="NN56" i="21"/>
  <c r="NM56" i="21"/>
  <c r="NL56" i="21"/>
  <c r="NK56" i="21"/>
  <c r="NJ56" i="21"/>
  <c r="NI56" i="21"/>
  <c r="NH56" i="21"/>
  <c r="NG56" i="21"/>
  <c r="NF56" i="21"/>
  <c r="NE56" i="21"/>
  <c r="ND56" i="21"/>
  <c r="NC56" i="21"/>
  <c r="NB56" i="21"/>
  <c r="NA56" i="21"/>
  <c r="MZ56" i="21"/>
  <c r="OK56" i="21" s="1"/>
  <c r="MY56" i="21"/>
  <c r="OH55" i="21"/>
  <c r="OG55" i="21"/>
  <c r="OF55" i="21"/>
  <c r="OE55" i="21"/>
  <c r="OD55" i="21"/>
  <c r="OC55" i="21"/>
  <c r="OB55" i="21"/>
  <c r="OA55" i="21"/>
  <c r="NZ55" i="21"/>
  <c r="NY55" i="21"/>
  <c r="NX55" i="21"/>
  <c r="NW55" i="21"/>
  <c r="NV55" i="21"/>
  <c r="NU55" i="21"/>
  <c r="NT55" i="21"/>
  <c r="NS55" i="21"/>
  <c r="NR55" i="21"/>
  <c r="NQ55" i="21"/>
  <c r="NP55" i="21"/>
  <c r="NO55" i="21"/>
  <c r="NN55" i="21"/>
  <c r="NM55" i="21"/>
  <c r="NL55" i="21"/>
  <c r="NK55" i="21"/>
  <c r="NJ55" i="21"/>
  <c r="NI55" i="21"/>
  <c r="NH55" i="21"/>
  <c r="NG55" i="21"/>
  <c r="NF55" i="21"/>
  <c r="NE55" i="21"/>
  <c r="ND55" i="21"/>
  <c r="NC55" i="21"/>
  <c r="NB55" i="21"/>
  <c r="NA55" i="21"/>
  <c r="OL55" i="21" s="1"/>
  <c r="MZ55" i="21"/>
  <c r="MY55" i="21"/>
  <c r="OJ55" i="21" s="1"/>
  <c r="OH54" i="21"/>
  <c r="OG54" i="21"/>
  <c r="OF54" i="21"/>
  <c r="OE54" i="21"/>
  <c r="OD54" i="21"/>
  <c r="OC54" i="21"/>
  <c r="OB54" i="21"/>
  <c r="OA54" i="21"/>
  <c r="NZ54" i="21"/>
  <c r="NY54" i="21"/>
  <c r="NX54" i="21"/>
  <c r="NW54" i="21"/>
  <c r="NV54" i="21"/>
  <c r="NU54" i="21"/>
  <c r="NT54" i="21"/>
  <c r="NS54" i="21"/>
  <c r="NR54" i="21"/>
  <c r="NQ54" i="21"/>
  <c r="NP54" i="21"/>
  <c r="NO54" i="21"/>
  <c r="NN54" i="21"/>
  <c r="NM54" i="21"/>
  <c r="NL54" i="21"/>
  <c r="NK54" i="21"/>
  <c r="NJ54" i="21"/>
  <c r="NI54" i="21"/>
  <c r="NH54" i="21"/>
  <c r="NG54" i="21"/>
  <c r="NF54" i="21"/>
  <c r="NE54" i="21"/>
  <c r="ND54" i="21"/>
  <c r="NC54" i="21"/>
  <c r="NB54" i="21"/>
  <c r="NA54" i="21"/>
  <c r="OL54" i="21" s="1"/>
  <c r="MZ54" i="21"/>
  <c r="MY54" i="21"/>
  <c r="OJ54" i="21" s="1"/>
  <c r="OL53" i="21"/>
  <c r="OH53" i="21"/>
  <c r="OG53" i="21"/>
  <c r="OF53" i="21"/>
  <c r="OE53" i="21"/>
  <c r="OD53" i="21"/>
  <c r="OC53" i="21"/>
  <c r="OB53" i="21"/>
  <c r="OA53" i="21"/>
  <c r="NZ53" i="21"/>
  <c r="NY53" i="21"/>
  <c r="NX53" i="21"/>
  <c r="NW53" i="21"/>
  <c r="NV53" i="21"/>
  <c r="NU53" i="21"/>
  <c r="NT53" i="21"/>
  <c r="NS53" i="21"/>
  <c r="NR53" i="21"/>
  <c r="NQ53" i="21"/>
  <c r="NP53" i="21"/>
  <c r="NO53" i="21"/>
  <c r="NN53" i="21"/>
  <c r="NM53" i="21"/>
  <c r="NL53" i="21"/>
  <c r="NK53" i="21"/>
  <c r="NJ53" i="21"/>
  <c r="NI53" i="21"/>
  <c r="NH53" i="21"/>
  <c r="NG53" i="21"/>
  <c r="NF53" i="21"/>
  <c r="NE53" i="21"/>
  <c r="ND53" i="21"/>
  <c r="NC53" i="21"/>
  <c r="NB53" i="21"/>
  <c r="NA53" i="21"/>
  <c r="MZ53" i="21"/>
  <c r="OK53" i="21" s="1"/>
  <c r="MY53" i="21"/>
  <c r="OJ53" i="21" s="1"/>
  <c r="OK52" i="21"/>
  <c r="OH52" i="21"/>
  <c r="OG52" i="21"/>
  <c r="OF52" i="21"/>
  <c r="OE52" i="21"/>
  <c r="OD52" i="21"/>
  <c r="OC52" i="21"/>
  <c r="OB52" i="21"/>
  <c r="OA52" i="21"/>
  <c r="NZ52" i="21"/>
  <c r="NY52" i="21"/>
  <c r="NX52" i="21"/>
  <c r="NW52" i="21"/>
  <c r="NV52" i="21"/>
  <c r="NU52" i="21"/>
  <c r="NT52" i="21"/>
  <c r="NS52" i="21"/>
  <c r="NR52" i="21"/>
  <c r="NQ52" i="21"/>
  <c r="NP52" i="21"/>
  <c r="NO52" i="21"/>
  <c r="NN52" i="21"/>
  <c r="NM52" i="21"/>
  <c r="NL52" i="21"/>
  <c r="NK52" i="21"/>
  <c r="NJ52" i="21"/>
  <c r="NI52" i="21"/>
  <c r="NH52" i="21"/>
  <c r="NG52" i="21"/>
  <c r="NF52" i="21"/>
  <c r="NE52" i="21"/>
  <c r="ND52" i="21"/>
  <c r="NC52" i="21"/>
  <c r="NB52" i="21"/>
  <c r="NA52" i="21"/>
  <c r="OL52" i="21" s="1"/>
  <c r="MZ52" i="21"/>
  <c r="MY52" i="21"/>
  <c r="OJ52" i="21" s="1"/>
  <c r="OH51" i="21"/>
  <c r="OG51" i="21"/>
  <c r="OF51" i="21"/>
  <c r="OE51" i="21"/>
  <c r="OD51" i="21"/>
  <c r="OC51" i="21"/>
  <c r="OB51" i="21"/>
  <c r="OA51" i="21"/>
  <c r="NZ51" i="21"/>
  <c r="NY51" i="21"/>
  <c r="NX51" i="21"/>
  <c r="NW51" i="21"/>
  <c r="NV51" i="21"/>
  <c r="NU51" i="21"/>
  <c r="NT51" i="21"/>
  <c r="NS51" i="21"/>
  <c r="NR51" i="21"/>
  <c r="NQ51" i="21"/>
  <c r="NP51" i="21"/>
  <c r="NO51" i="21"/>
  <c r="NN51" i="21"/>
  <c r="NM51" i="21"/>
  <c r="NL51" i="21"/>
  <c r="NK51" i="21"/>
  <c r="NJ51" i="21"/>
  <c r="NI51" i="21"/>
  <c r="NH51" i="21"/>
  <c r="NG51" i="21"/>
  <c r="NF51" i="21"/>
  <c r="NE51" i="21"/>
  <c r="ND51" i="21"/>
  <c r="NC51" i="21"/>
  <c r="NB51" i="21"/>
  <c r="NA51" i="21"/>
  <c r="OL51" i="21" s="1"/>
  <c r="MZ51" i="21"/>
  <c r="OK51" i="21" s="1"/>
  <c r="MY51" i="21"/>
  <c r="OJ51" i="21" s="1"/>
  <c r="OH50" i="21"/>
  <c r="OG50" i="21"/>
  <c r="OF50" i="21"/>
  <c r="OE50" i="21"/>
  <c r="OD50" i="21"/>
  <c r="OC50" i="21"/>
  <c r="OB50" i="21"/>
  <c r="OA50" i="21"/>
  <c r="NZ50" i="21"/>
  <c r="NY50" i="21"/>
  <c r="NX50" i="21"/>
  <c r="NW50" i="21"/>
  <c r="NV50" i="21"/>
  <c r="NU50" i="21"/>
  <c r="NT50" i="21"/>
  <c r="NS50" i="21"/>
  <c r="NR50" i="21"/>
  <c r="NQ50" i="21"/>
  <c r="NP50" i="21"/>
  <c r="NO50" i="21"/>
  <c r="NN50" i="21"/>
  <c r="NM50" i="21"/>
  <c r="NL50" i="21"/>
  <c r="NK50" i="21"/>
  <c r="NJ50" i="21"/>
  <c r="NI50" i="21"/>
  <c r="NH50" i="21"/>
  <c r="NG50" i="21"/>
  <c r="NF50" i="21"/>
  <c r="NE50" i="21"/>
  <c r="ND50" i="21"/>
  <c r="NC50" i="21"/>
  <c r="NB50" i="21"/>
  <c r="NA50" i="21"/>
  <c r="MZ50" i="21"/>
  <c r="OK50" i="21" s="1"/>
  <c r="MY50" i="21"/>
  <c r="OH49" i="21"/>
  <c r="OG49" i="21"/>
  <c r="OF49" i="21"/>
  <c r="OE49" i="21"/>
  <c r="OD49" i="21"/>
  <c r="OC49" i="21"/>
  <c r="OB49" i="21"/>
  <c r="OA49" i="21"/>
  <c r="NZ49" i="21"/>
  <c r="NY49" i="21"/>
  <c r="NX49" i="21"/>
  <c r="NW49" i="21"/>
  <c r="NV49" i="21"/>
  <c r="NU49" i="21"/>
  <c r="NT49" i="21"/>
  <c r="NS49" i="21"/>
  <c r="NR49" i="21"/>
  <c r="NQ49" i="21"/>
  <c r="NP49" i="21"/>
  <c r="NO49" i="21"/>
  <c r="NN49" i="21"/>
  <c r="NM49" i="21"/>
  <c r="NL49" i="21"/>
  <c r="NK49" i="21"/>
  <c r="NJ49" i="21"/>
  <c r="NI49" i="21"/>
  <c r="NH49" i="21"/>
  <c r="NG49" i="21"/>
  <c r="NF49" i="21"/>
  <c r="NE49" i="21"/>
  <c r="ND49" i="21"/>
  <c r="NC49" i="21"/>
  <c r="NB49" i="21"/>
  <c r="NA49" i="21"/>
  <c r="OL49" i="21" s="1"/>
  <c r="MZ49" i="21"/>
  <c r="MY49" i="21"/>
  <c r="OH48" i="21"/>
  <c r="OG48" i="21"/>
  <c r="OF48" i="21"/>
  <c r="OE48" i="21"/>
  <c r="OD48" i="21"/>
  <c r="OC48" i="21"/>
  <c r="OB48" i="21"/>
  <c r="OA48" i="21"/>
  <c r="NZ48" i="21"/>
  <c r="NY48" i="21"/>
  <c r="NX48" i="21"/>
  <c r="NW48" i="21"/>
  <c r="NV48" i="21"/>
  <c r="NU48" i="21"/>
  <c r="NT48" i="21"/>
  <c r="NS48" i="21"/>
  <c r="NR48" i="21"/>
  <c r="NQ48" i="21"/>
  <c r="NP48" i="21"/>
  <c r="NO48" i="21"/>
  <c r="NN48" i="21"/>
  <c r="NM48" i="21"/>
  <c r="NL48" i="21"/>
  <c r="NK48" i="21"/>
  <c r="NJ48" i="21"/>
  <c r="NI48" i="21"/>
  <c r="NH48" i="21"/>
  <c r="NG48" i="21"/>
  <c r="NF48" i="21"/>
  <c r="NE48" i="21"/>
  <c r="ND48" i="21"/>
  <c r="NC48" i="21"/>
  <c r="NB48" i="21"/>
  <c r="NA48" i="21"/>
  <c r="MZ48" i="21"/>
  <c r="OK48" i="21" s="1"/>
  <c r="MY48" i="21"/>
  <c r="OH47" i="21"/>
  <c r="OG47" i="21"/>
  <c r="OF47" i="21"/>
  <c r="OE47" i="21"/>
  <c r="OD47" i="21"/>
  <c r="OC47" i="21"/>
  <c r="OB47" i="21"/>
  <c r="OA47" i="21"/>
  <c r="NZ47" i="21"/>
  <c r="NY47" i="21"/>
  <c r="NX47" i="21"/>
  <c r="NW47" i="21"/>
  <c r="NV47" i="21"/>
  <c r="NU47" i="21"/>
  <c r="NT47" i="21"/>
  <c r="NS47" i="21"/>
  <c r="NR47" i="21"/>
  <c r="NQ47" i="21"/>
  <c r="NP47" i="21"/>
  <c r="NO47" i="21"/>
  <c r="NN47" i="21"/>
  <c r="NM47" i="21"/>
  <c r="NL47" i="21"/>
  <c r="NK47" i="21"/>
  <c r="NJ47" i="21"/>
  <c r="NI47" i="21"/>
  <c r="NH47" i="21"/>
  <c r="NG47" i="21"/>
  <c r="NF47" i="21"/>
  <c r="NE47" i="21"/>
  <c r="ND47" i="21"/>
  <c r="NC47" i="21"/>
  <c r="NB47" i="21"/>
  <c r="NA47" i="21"/>
  <c r="MZ47" i="21"/>
  <c r="MY47" i="21"/>
  <c r="OJ47" i="21" s="1"/>
  <c r="OH46" i="21"/>
  <c r="OG46" i="21"/>
  <c r="OF46" i="21"/>
  <c r="OE46" i="21"/>
  <c r="OD46" i="21"/>
  <c r="OC46" i="21"/>
  <c r="OB46" i="21"/>
  <c r="OA46" i="21"/>
  <c r="NZ46" i="21"/>
  <c r="NY46" i="21"/>
  <c r="NX46" i="21"/>
  <c r="NW46" i="21"/>
  <c r="NV46" i="21"/>
  <c r="NU46" i="21"/>
  <c r="NT46" i="21"/>
  <c r="NS46" i="21"/>
  <c r="NR46" i="21"/>
  <c r="NQ46" i="21"/>
  <c r="NP46" i="21"/>
  <c r="NO46" i="21"/>
  <c r="NN46" i="21"/>
  <c r="NM46" i="21"/>
  <c r="NL46" i="21"/>
  <c r="NK46" i="21"/>
  <c r="NJ46" i="21"/>
  <c r="NI46" i="21"/>
  <c r="NH46" i="21"/>
  <c r="NG46" i="21"/>
  <c r="NF46" i="21"/>
  <c r="NE46" i="21"/>
  <c r="ND46" i="21"/>
  <c r="NC46" i="21"/>
  <c r="NB46" i="21"/>
  <c r="NA46" i="21"/>
  <c r="OL46" i="21" s="1"/>
  <c r="MZ46" i="21"/>
  <c r="OK46" i="21" s="1"/>
  <c r="MY46" i="21"/>
  <c r="OJ46" i="21" s="1"/>
  <c r="OH45" i="21"/>
  <c r="OG45" i="21"/>
  <c r="OF45" i="21"/>
  <c r="OE45" i="21"/>
  <c r="OD45" i="21"/>
  <c r="OC45" i="21"/>
  <c r="OB45" i="21"/>
  <c r="OA45" i="21"/>
  <c r="NZ45" i="21"/>
  <c r="NY45" i="21"/>
  <c r="NX45" i="21"/>
  <c r="NW45" i="21"/>
  <c r="NV45" i="21"/>
  <c r="NU45" i="21"/>
  <c r="NT45" i="21"/>
  <c r="NS45" i="21"/>
  <c r="NR45" i="21"/>
  <c r="NQ45" i="21"/>
  <c r="NP45" i="21"/>
  <c r="NO45" i="21"/>
  <c r="NN45" i="21"/>
  <c r="NM45" i="21"/>
  <c r="NL45" i="21"/>
  <c r="NK45" i="21"/>
  <c r="NJ45" i="21"/>
  <c r="NI45" i="21"/>
  <c r="NH45" i="21"/>
  <c r="NG45" i="21"/>
  <c r="NF45" i="21"/>
  <c r="NE45" i="21"/>
  <c r="ND45" i="21"/>
  <c r="NC45" i="21"/>
  <c r="NB45" i="21"/>
  <c r="NA45" i="21"/>
  <c r="OL45" i="21" s="1"/>
  <c r="MZ45" i="21"/>
  <c r="OK45" i="21" s="1"/>
  <c r="MY45" i="21"/>
  <c r="OK44" i="21"/>
  <c r="OH44" i="21"/>
  <c r="OG44" i="21"/>
  <c r="OF44" i="21"/>
  <c r="OE44" i="21"/>
  <c r="OD44" i="21"/>
  <c r="OC44" i="21"/>
  <c r="OB44" i="21"/>
  <c r="OA44" i="21"/>
  <c r="NZ44" i="21"/>
  <c r="NY44" i="21"/>
  <c r="NX44" i="21"/>
  <c r="NW44" i="21"/>
  <c r="NV44" i="21"/>
  <c r="NU44" i="21"/>
  <c r="NT44" i="21"/>
  <c r="NS44" i="21"/>
  <c r="NR44" i="21"/>
  <c r="NQ44" i="21"/>
  <c r="NP44" i="21"/>
  <c r="NO44" i="21"/>
  <c r="NN44" i="21"/>
  <c r="NM44" i="21"/>
  <c r="NL44" i="21"/>
  <c r="NK44" i="21"/>
  <c r="NJ44" i="21"/>
  <c r="NI44" i="21"/>
  <c r="NH44" i="21"/>
  <c r="NG44" i="21"/>
  <c r="NF44" i="21"/>
  <c r="NE44" i="21"/>
  <c r="ND44" i="21"/>
  <c r="NC44" i="21"/>
  <c r="NB44" i="21"/>
  <c r="NA44" i="21"/>
  <c r="OL44" i="21" s="1"/>
  <c r="MZ44" i="21"/>
  <c r="MY44" i="21"/>
  <c r="OJ44" i="21" s="1"/>
  <c r="OH43" i="21"/>
  <c r="OG43" i="21"/>
  <c r="OF43" i="21"/>
  <c r="OE43" i="21"/>
  <c r="OD43" i="21"/>
  <c r="OC43" i="21"/>
  <c r="OB43" i="21"/>
  <c r="OA43" i="21"/>
  <c r="NZ43" i="21"/>
  <c r="NY43" i="21"/>
  <c r="NX43" i="21"/>
  <c r="NW43" i="21"/>
  <c r="NV43" i="21"/>
  <c r="NU43" i="21"/>
  <c r="NT43" i="21"/>
  <c r="NS43" i="21"/>
  <c r="NR43" i="21"/>
  <c r="NQ43" i="21"/>
  <c r="NP43" i="21"/>
  <c r="NO43" i="21"/>
  <c r="NN43" i="21"/>
  <c r="NM43" i="21"/>
  <c r="NL43" i="21"/>
  <c r="NK43" i="21"/>
  <c r="NJ43" i="21"/>
  <c r="NI43" i="21"/>
  <c r="NH43" i="21"/>
  <c r="NG43" i="21"/>
  <c r="NF43" i="21"/>
  <c r="NE43" i="21"/>
  <c r="ND43" i="21"/>
  <c r="NC43" i="21"/>
  <c r="NB43" i="21"/>
  <c r="NA43" i="21"/>
  <c r="MZ43" i="21"/>
  <c r="OK43" i="21" s="1"/>
  <c r="MY43" i="21"/>
  <c r="OJ43" i="21" s="1"/>
  <c r="OH42" i="21"/>
  <c r="OG42" i="21"/>
  <c r="OF42" i="21"/>
  <c r="OE42" i="21"/>
  <c r="OD42" i="21"/>
  <c r="OC42" i="21"/>
  <c r="OB42" i="21"/>
  <c r="OA42" i="21"/>
  <c r="NZ42" i="21"/>
  <c r="NY42" i="21"/>
  <c r="NX42" i="21"/>
  <c r="NW42" i="21"/>
  <c r="NV42" i="21"/>
  <c r="NU42" i="21"/>
  <c r="NT42" i="21"/>
  <c r="NS42" i="21"/>
  <c r="NR42" i="21"/>
  <c r="NQ42" i="21"/>
  <c r="NP42" i="21"/>
  <c r="NO42" i="21"/>
  <c r="NN42" i="21"/>
  <c r="NM42" i="21"/>
  <c r="NL42" i="21"/>
  <c r="NK42" i="21"/>
  <c r="NJ42" i="21"/>
  <c r="NI42" i="21"/>
  <c r="NH42" i="21"/>
  <c r="NG42" i="21"/>
  <c r="NF42" i="21"/>
  <c r="NE42" i="21"/>
  <c r="ND42" i="21"/>
  <c r="NC42" i="21"/>
  <c r="NB42" i="21"/>
  <c r="NA42" i="21"/>
  <c r="MZ42" i="21"/>
  <c r="MY42" i="21"/>
  <c r="OL41" i="21"/>
  <c r="OH41" i="21"/>
  <c r="OG41" i="21"/>
  <c r="OF41" i="21"/>
  <c r="OE41" i="21"/>
  <c r="OD41" i="21"/>
  <c r="OC41" i="21"/>
  <c r="OB41" i="21"/>
  <c r="OA41" i="21"/>
  <c r="NZ41" i="21"/>
  <c r="NY41" i="21"/>
  <c r="NX41" i="21"/>
  <c r="NW41" i="21"/>
  <c r="NV41" i="21"/>
  <c r="NU41" i="21"/>
  <c r="NT41" i="21"/>
  <c r="NS41" i="21"/>
  <c r="NR41" i="21"/>
  <c r="NQ41" i="21"/>
  <c r="NP41" i="21"/>
  <c r="NO41" i="21"/>
  <c r="NN41" i="21"/>
  <c r="NM41" i="21"/>
  <c r="NL41" i="21"/>
  <c r="NK41" i="21"/>
  <c r="NJ41" i="21"/>
  <c r="NI41" i="21"/>
  <c r="NH41" i="21"/>
  <c r="NG41" i="21"/>
  <c r="NF41" i="21"/>
  <c r="NE41" i="21"/>
  <c r="ND41" i="21"/>
  <c r="NC41" i="21"/>
  <c r="NB41" i="21"/>
  <c r="NA41" i="21"/>
  <c r="MZ41" i="21"/>
  <c r="MY41" i="21"/>
  <c r="OJ41" i="21" s="1"/>
  <c r="OH40" i="21"/>
  <c r="OG40" i="21"/>
  <c r="OF40" i="21"/>
  <c r="OE40" i="21"/>
  <c r="OD40" i="21"/>
  <c r="OC40" i="21"/>
  <c r="OB40" i="21"/>
  <c r="OA40" i="21"/>
  <c r="NZ40" i="21"/>
  <c r="NY40" i="21"/>
  <c r="NX40" i="21"/>
  <c r="NW40" i="21"/>
  <c r="NV40" i="21"/>
  <c r="NU40" i="21"/>
  <c r="NT40" i="21"/>
  <c r="NS40" i="21"/>
  <c r="NR40" i="21"/>
  <c r="NQ40" i="21"/>
  <c r="NP40" i="21"/>
  <c r="NO40" i="21"/>
  <c r="NN40" i="21"/>
  <c r="NM40" i="21"/>
  <c r="NL40" i="21"/>
  <c r="NK40" i="21"/>
  <c r="NJ40" i="21"/>
  <c r="NI40" i="21"/>
  <c r="NH40" i="21"/>
  <c r="NG40" i="21"/>
  <c r="NF40" i="21"/>
  <c r="NE40" i="21"/>
  <c r="ND40" i="21"/>
  <c r="NC40" i="21"/>
  <c r="NB40" i="21"/>
  <c r="NA40" i="21"/>
  <c r="MZ40" i="21"/>
  <c r="OK40" i="21" s="1"/>
  <c r="MY40" i="21"/>
  <c r="OH39" i="21"/>
  <c r="OG39" i="21"/>
  <c r="OF39" i="21"/>
  <c r="OE39" i="21"/>
  <c r="OD39" i="21"/>
  <c r="OC39" i="21"/>
  <c r="OB39" i="21"/>
  <c r="OA39" i="21"/>
  <c r="NZ39" i="21"/>
  <c r="NY39" i="21"/>
  <c r="NX39" i="21"/>
  <c r="NW39" i="21"/>
  <c r="NV39" i="21"/>
  <c r="NU39" i="21"/>
  <c r="NT39" i="21"/>
  <c r="NS39" i="21"/>
  <c r="NR39" i="21"/>
  <c r="NQ39" i="21"/>
  <c r="NP39" i="21"/>
  <c r="NO39" i="21"/>
  <c r="NN39" i="21"/>
  <c r="NM39" i="21"/>
  <c r="NL39" i="21"/>
  <c r="NK39" i="21"/>
  <c r="NJ39" i="21"/>
  <c r="NI39" i="21"/>
  <c r="NH39" i="21"/>
  <c r="NG39" i="21"/>
  <c r="NF39" i="21"/>
  <c r="NE39" i="21"/>
  <c r="ND39" i="21"/>
  <c r="NC39" i="21"/>
  <c r="NB39" i="21"/>
  <c r="NA39" i="21"/>
  <c r="OL39" i="21" s="1"/>
  <c r="MZ39" i="21"/>
  <c r="MY39" i="21"/>
  <c r="OJ39" i="21" s="1"/>
  <c r="OH38" i="21"/>
  <c r="OG38" i="21"/>
  <c r="OF38" i="21"/>
  <c r="OE38" i="21"/>
  <c r="OD38" i="21"/>
  <c r="OC38" i="21"/>
  <c r="OB38" i="21"/>
  <c r="OA38" i="21"/>
  <c r="NZ38" i="21"/>
  <c r="NY38" i="21"/>
  <c r="NX38" i="21"/>
  <c r="NW38" i="21"/>
  <c r="NV38" i="21"/>
  <c r="NU38" i="21"/>
  <c r="NT38" i="21"/>
  <c r="NS38" i="21"/>
  <c r="NR38" i="21"/>
  <c r="NQ38" i="21"/>
  <c r="NP38" i="21"/>
  <c r="NO38" i="21"/>
  <c r="NN38" i="21"/>
  <c r="NM38" i="21"/>
  <c r="NL38" i="21"/>
  <c r="NK38" i="21"/>
  <c r="NJ38" i="21"/>
  <c r="NI38" i="21"/>
  <c r="NH38" i="21"/>
  <c r="NG38" i="21"/>
  <c r="NF38" i="21"/>
  <c r="NE38" i="21"/>
  <c r="ND38" i="21"/>
  <c r="NC38" i="21"/>
  <c r="NB38" i="21"/>
  <c r="NA38" i="21"/>
  <c r="OL38" i="21" s="1"/>
  <c r="MZ38" i="21"/>
  <c r="MY38" i="21"/>
  <c r="OJ38" i="21" s="1"/>
  <c r="OL37" i="21"/>
  <c r="OH37" i="21"/>
  <c r="OG37" i="21"/>
  <c r="OF37" i="21"/>
  <c r="OE37" i="21"/>
  <c r="OD37" i="21"/>
  <c r="OC37" i="21"/>
  <c r="OB37" i="21"/>
  <c r="OA37" i="21"/>
  <c r="NZ37" i="21"/>
  <c r="NY37" i="21"/>
  <c r="NX37" i="21"/>
  <c r="NW37" i="21"/>
  <c r="NV37" i="21"/>
  <c r="NU37" i="21"/>
  <c r="NT37" i="21"/>
  <c r="NS37" i="21"/>
  <c r="NR37" i="21"/>
  <c r="NQ37" i="21"/>
  <c r="NP37" i="21"/>
  <c r="NO37" i="21"/>
  <c r="NN37" i="21"/>
  <c r="NM37" i="21"/>
  <c r="NL37" i="21"/>
  <c r="NK37" i="21"/>
  <c r="NJ37" i="21"/>
  <c r="NI37" i="21"/>
  <c r="NH37" i="21"/>
  <c r="NG37" i="21"/>
  <c r="NF37" i="21"/>
  <c r="NE37" i="21"/>
  <c r="ND37" i="21"/>
  <c r="NC37" i="21"/>
  <c r="NB37" i="21"/>
  <c r="NA37" i="21"/>
  <c r="MZ37" i="21"/>
  <c r="OK37" i="21" s="1"/>
  <c r="MY37" i="21"/>
  <c r="OJ37" i="21" s="1"/>
  <c r="OK36" i="21"/>
  <c r="OH36" i="21"/>
  <c r="OG36" i="21"/>
  <c r="OF36" i="21"/>
  <c r="OE36" i="21"/>
  <c r="OD36" i="21"/>
  <c r="OC36" i="21"/>
  <c r="OB36" i="21"/>
  <c r="OA36" i="21"/>
  <c r="NZ36" i="21"/>
  <c r="NY36" i="21"/>
  <c r="NX36" i="21"/>
  <c r="NW36" i="21"/>
  <c r="NV36" i="21"/>
  <c r="NU36" i="21"/>
  <c r="NT36" i="21"/>
  <c r="NS36" i="21"/>
  <c r="NR36" i="21"/>
  <c r="NQ36" i="21"/>
  <c r="NP36" i="21"/>
  <c r="NO36" i="21"/>
  <c r="NN36" i="21"/>
  <c r="NM36" i="21"/>
  <c r="NL36" i="21"/>
  <c r="NK36" i="21"/>
  <c r="NJ36" i="21"/>
  <c r="NI36" i="21"/>
  <c r="NH36" i="21"/>
  <c r="NG36" i="21"/>
  <c r="NF36" i="21"/>
  <c r="NE36" i="21"/>
  <c r="ND36" i="21"/>
  <c r="NC36" i="21"/>
  <c r="NB36" i="21"/>
  <c r="NA36" i="21"/>
  <c r="OL36" i="21" s="1"/>
  <c r="MZ36" i="21"/>
  <c r="MY36" i="21"/>
  <c r="OJ36" i="21" s="1"/>
  <c r="OH35" i="21"/>
  <c r="OG35" i="21"/>
  <c r="OF35" i="21"/>
  <c r="OE35" i="21"/>
  <c r="OD35" i="21"/>
  <c r="OC35" i="21"/>
  <c r="OB35" i="21"/>
  <c r="OA35" i="21"/>
  <c r="NZ35" i="21"/>
  <c r="NY35" i="21"/>
  <c r="NX35" i="21"/>
  <c r="NW35" i="21"/>
  <c r="NV35" i="21"/>
  <c r="NU35" i="21"/>
  <c r="NT35" i="21"/>
  <c r="NS35" i="21"/>
  <c r="NR35" i="21"/>
  <c r="NQ35" i="21"/>
  <c r="NP35" i="21"/>
  <c r="NO35" i="21"/>
  <c r="NN35" i="21"/>
  <c r="NM35" i="21"/>
  <c r="NL35" i="21"/>
  <c r="NK35" i="21"/>
  <c r="NJ35" i="21"/>
  <c r="NI35" i="21"/>
  <c r="NH35" i="21"/>
  <c r="NG35" i="21"/>
  <c r="NF35" i="21"/>
  <c r="NE35" i="21"/>
  <c r="ND35" i="21"/>
  <c r="NC35" i="21"/>
  <c r="NB35" i="21"/>
  <c r="NA35" i="21"/>
  <c r="OL35" i="21" s="1"/>
  <c r="MZ35" i="21"/>
  <c r="OK35" i="21" s="1"/>
  <c r="MY35" i="21"/>
  <c r="OJ35" i="21" s="1"/>
  <c r="OH34" i="21"/>
  <c r="OG34" i="21"/>
  <c r="OF34" i="21"/>
  <c r="OE34" i="21"/>
  <c r="OD34" i="21"/>
  <c r="OC34" i="21"/>
  <c r="OB34" i="21"/>
  <c r="OA34" i="21"/>
  <c r="NZ34" i="21"/>
  <c r="NY34" i="21"/>
  <c r="NX34" i="21"/>
  <c r="NW34" i="21"/>
  <c r="NV34" i="21"/>
  <c r="NU34" i="21"/>
  <c r="NT34" i="21"/>
  <c r="NS34" i="21"/>
  <c r="NR34" i="21"/>
  <c r="NQ34" i="21"/>
  <c r="NP34" i="21"/>
  <c r="NO34" i="21"/>
  <c r="NN34" i="21"/>
  <c r="NM34" i="21"/>
  <c r="NL34" i="21"/>
  <c r="NK34" i="21"/>
  <c r="NJ34" i="21"/>
  <c r="NI34" i="21"/>
  <c r="NH34" i="21"/>
  <c r="NG34" i="21"/>
  <c r="NF34" i="21"/>
  <c r="NE34" i="21"/>
  <c r="ND34" i="21"/>
  <c r="NC34" i="21"/>
  <c r="NB34" i="21"/>
  <c r="NA34" i="21"/>
  <c r="MZ34" i="21"/>
  <c r="OK34" i="21" s="1"/>
  <c r="MY34" i="21"/>
  <c r="OH33" i="21"/>
  <c r="OG33" i="21"/>
  <c r="OF33" i="21"/>
  <c r="OE33" i="21"/>
  <c r="OD33" i="21"/>
  <c r="OC33" i="21"/>
  <c r="OB33" i="21"/>
  <c r="OA33" i="21"/>
  <c r="NZ33" i="21"/>
  <c r="NY33" i="21"/>
  <c r="NX33" i="21"/>
  <c r="NW33" i="21"/>
  <c r="NV33" i="21"/>
  <c r="NU33" i="21"/>
  <c r="NT33" i="21"/>
  <c r="NS33" i="21"/>
  <c r="NR33" i="21"/>
  <c r="NQ33" i="21"/>
  <c r="NP33" i="21"/>
  <c r="NO33" i="21"/>
  <c r="NN33" i="21"/>
  <c r="NM33" i="21"/>
  <c r="NL33" i="21"/>
  <c r="NK33" i="21"/>
  <c r="NJ33" i="21"/>
  <c r="NI33" i="21"/>
  <c r="NH33" i="21"/>
  <c r="NG33" i="21"/>
  <c r="NF33" i="21"/>
  <c r="NE33" i="21"/>
  <c r="ND33" i="21"/>
  <c r="NC33" i="21"/>
  <c r="NB33" i="21"/>
  <c r="NA33" i="21"/>
  <c r="OL33" i="21" s="1"/>
  <c r="MZ33" i="21"/>
  <c r="MY33" i="21"/>
  <c r="OH32" i="21"/>
  <c r="OG32" i="21"/>
  <c r="OF32" i="21"/>
  <c r="OE32" i="21"/>
  <c r="OD32" i="21"/>
  <c r="OC32" i="21"/>
  <c r="OB32" i="21"/>
  <c r="OA32" i="21"/>
  <c r="NZ32" i="21"/>
  <c r="NY32" i="21"/>
  <c r="NX32" i="21"/>
  <c r="NW32" i="21"/>
  <c r="NV32" i="21"/>
  <c r="NU32" i="21"/>
  <c r="NT32" i="21"/>
  <c r="NS32" i="21"/>
  <c r="NR32" i="21"/>
  <c r="NQ32" i="21"/>
  <c r="NP32" i="21"/>
  <c r="NO32" i="21"/>
  <c r="NN32" i="21"/>
  <c r="NM32" i="21"/>
  <c r="NL32" i="21"/>
  <c r="NK32" i="21"/>
  <c r="NJ32" i="21"/>
  <c r="NI32" i="21"/>
  <c r="NH32" i="21"/>
  <c r="NG32" i="21"/>
  <c r="NF32" i="21"/>
  <c r="NE32" i="21"/>
  <c r="ND32" i="21"/>
  <c r="NC32" i="21"/>
  <c r="NB32" i="21"/>
  <c r="NA32" i="21"/>
  <c r="MZ32" i="21"/>
  <c r="OK32" i="21" s="1"/>
  <c r="MY32" i="21"/>
  <c r="OH31" i="21"/>
  <c r="OG31" i="21"/>
  <c r="OF31" i="21"/>
  <c r="OE31" i="21"/>
  <c r="OD31" i="21"/>
  <c r="OC31" i="21"/>
  <c r="OB31" i="21"/>
  <c r="OA31" i="21"/>
  <c r="NZ31" i="21"/>
  <c r="NY31" i="21"/>
  <c r="NX31" i="21"/>
  <c r="NW31" i="21"/>
  <c r="NV31" i="21"/>
  <c r="NU31" i="21"/>
  <c r="NT31" i="21"/>
  <c r="NS31" i="21"/>
  <c r="NR31" i="21"/>
  <c r="NQ31" i="21"/>
  <c r="NP31" i="21"/>
  <c r="NO31" i="21"/>
  <c r="NN31" i="21"/>
  <c r="NM31" i="21"/>
  <c r="NL31" i="21"/>
  <c r="NK31" i="21"/>
  <c r="NJ31" i="21"/>
  <c r="NI31" i="21"/>
  <c r="NH31" i="21"/>
  <c r="NG31" i="21"/>
  <c r="NF31" i="21"/>
  <c r="NE31" i="21"/>
  <c r="ND31" i="21"/>
  <c r="NC31" i="21"/>
  <c r="NB31" i="21"/>
  <c r="NA31" i="21"/>
  <c r="MZ31" i="21"/>
  <c r="MY31" i="21"/>
  <c r="OJ31" i="21" s="1"/>
  <c r="OH30" i="21"/>
  <c r="OG30" i="21"/>
  <c r="OF30" i="21"/>
  <c r="OE30" i="21"/>
  <c r="OD30" i="21"/>
  <c r="OC30" i="21"/>
  <c r="OB30" i="21"/>
  <c r="OA30" i="21"/>
  <c r="NZ30" i="21"/>
  <c r="NY30" i="21"/>
  <c r="NX30" i="21"/>
  <c r="NW30" i="21"/>
  <c r="NV30" i="21"/>
  <c r="NU30" i="21"/>
  <c r="NT30" i="21"/>
  <c r="NS30" i="21"/>
  <c r="NR30" i="21"/>
  <c r="NQ30" i="21"/>
  <c r="NP30" i="21"/>
  <c r="NO30" i="21"/>
  <c r="NN30" i="21"/>
  <c r="NM30" i="21"/>
  <c r="NL30" i="21"/>
  <c r="NK30" i="21"/>
  <c r="NJ30" i="21"/>
  <c r="NI30" i="21"/>
  <c r="NH30" i="21"/>
  <c r="NG30" i="21"/>
  <c r="NF30" i="21"/>
  <c r="NE30" i="21"/>
  <c r="ND30" i="21"/>
  <c r="NC30" i="21"/>
  <c r="NB30" i="21"/>
  <c r="NA30" i="21"/>
  <c r="OL30" i="21" s="1"/>
  <c r="MZ30" i="21"/>
  <c r="OK30" i="21" s="1"/>
  <c r="MY30" i="21"/>
  <c r="OJ30" i="21" s="1"/>
  <c r="OH29" i="21"/>
  <c r="OG29" i="21"/>
  <c r="OF29" i="21"/>
  <c r="OE29" i="21"/>
  <c r="OD29" i="21"/>
  <c r="OC29" i="21"/>
  <c r="OB29" i="21"/>
  <c r="OA29" i="21"/>
  <c r="NZ29" i="21"/>
  <c r="NY29" i="21"/>
  <c r="NX29" i="21"/>
  <c r="NW29" i="21"/>
  <c r="NV29" i="21"/>
  <c r="NU29" i="21"/>
  <c r="NT29" i="21"/>
  <c r="NS29" i="21"/>
  <c r="NR29" i="21"/>
  <c r="NQ29" i="21"/>
  <c r="NP29" i="21"/>
  <c r="NO29" i="21"/>
  <c r="NN29" i="21"/>
  <c r="NM29" i="21"/>
  <c r="NL29" i="21"/>
  <c r="NK29" i="21"/>
  <c r="NJ29" i="21"/>
  <c r="NI29" i="21"/>
  <c r="NH29" i="21"/>
  <c r="NG29" i="21"/>
  <c r="NF29" i="21"/>
  <c r="NE29" i="21"/>
  <c r="ND29" i="21"/>
  <c r="NC29" i="21"/>
  <c r="NB29" i="21"/>
  <c r="NA29" i="21"/>
  <c r="OL29" i="21" s="1"/>
  <c r="MZ29" i="21"/>
  <c r="OK29" i="21" s="1"/>
  <c r="MY29" i="21"/>
  <c r="OK28" i="21"/>
  <c r="OH28" i="21"/>
  <c r="OG28" i="21"/>
  <c r="OF28" i="21"/>
  <c r="OE28" i="21"/>
  <c r="OD28" i="21"/>
  <c r="OC28" i="21"/>
  <c r="OB28" i="21"/>
  <c r="OA28" i="21"/>
  <c r="NZ28" i="21"/>
  <c r="NY28" i="21"/>
  <c r="NX28" i="21"/>
  <c r="NW28" i="21"/>
  <c r="NV28" i="21"/>
  <c r="NU28" i="21"/>
  <c r="NT28" i="21"/>
  <c r="NS28" i="21"/>
  <c r="NR28" i="21"/>
  <c r="NQ28" i="21"/>
  <c r="NP28" i="21"/>
  <c r="NO28" i="21"/>
  <c r="NN28" i="21"/>
  <c r="NM28" i="21"/>
  <c r="NL28" i="21"/>
  <c r="NK28" i="21"/>
  <c r="NJ28" i="21"/>
  <c r="NI28" i="21"/>
  <c r="NH28" i="21"/>
  <c r="NG28" i="21"/>
  <c r="NF28" i="21"/>
  <c r="NE28" i="21"/>
  <c r="ND28" i="21"/>
  <c r="NC28" i="21"/>
  <c r="NB28" i="21"/>
  <c r="NA28" i="21"/>
  <c r="OL28" i="21" s="1"/>
  <c r="MZ28" i="21"/>
  <c r="MY28" i="21"/>
  <c r="OJ28" i="21" s="1"/>
  <c r="OH27" i="21"/>
  <c r="OG27" i="21"/>
  <c r="OF27" i="21"/>
  <c r="OE27" i="21"/>
  <c r="OD27" i="21"/>
  <c r="OC27" i="21"/>
  <c r="OB27" i="21"/>
  <c r="OA27" i="21"/>
  <c r="NZ27" i="21"/>
  <c r="NY27" i="21"/>
  <c r="NX27" i="21"/>
  <c r="NW27" i="21"/>
  <c r="NV27" i="21"/>
  <c r="NU27" i="21"/>
  <c r="NT27" i="21"/>
  <c r="NS27" i="21"/>
  <c r="NR27" i="21"/>
  <c r="NQ27" i="21"/>
  <c r="NP27" i="21"/>
  <c r="NO27" i="21"/>
  <c r="NN27" i="21"/>
  <c r="NM27" i="21"/>
  <c r="NL27" i="21"/>
  <c r="NK27" i="21"/>
  <c r="NJ27" i="21"/>
  <c r="NI27" i="21"/>
  <c r="NH27" i="21"/>
  <c r="NG27" i="21"/>
  <c r="NF27" i="21"/>
  <c r="NE27" i="21"/>
  <c r="ND27" i="21"/>
  <c r="NC27" i="21"/>
  <c r="NB27" i="21"/>
  <c r="NA27" i="21"/>
  <c r="MZ27" i="21"/>
  <c r="OK27" i="21" s="1"/>
  <c r="MY27" i="21"/>
  <c r="OJ27" i="21" s="1"/>
  <c r="OH26" i="21"/>
  <c r="OG26" i="21"/>
  <c r="OF26" i="21"/>
  <c r="OE26" i="21"/>
  <c r="OD26" i="21"/>
  <c r="OC26" i="21"/>
  <c r="OB26" i="21"/>
  <c r="OA26" i="21"/>
  <c r="NZ26" i="21"/>
  <c r="NY26" i="21"/>
  <c r="NX26" i="21"/>
  <c r="NW26" i="21"/>
  <c r="NV26" i="21"/>
  <c r="NU26" i="21"/>
  <c r="NT26" i="21"/>
  <c r="NS26" i="21"/>
  <c r="NR26" i="21"/>
  <c r="NQ26" i="21"/>
  <c r="NP26" i="21"/>
  <c r="NO26" i="21"/>
  <c r="NN26" i="21"/>
  <c r="NM26" i="21"/>
  <c r="NL26" i="21"/>
  <c r="NK26" i="21"/>
  <c r="NJ26" i="21"/>
  <c r="NI26" i="21"/>
  <c r="NH26" i="21"/>
  <c r="NG26" i="21"/>
  <c r="NF26" i="21"/>
  <c r="NE26" i="21"/>
  <c r="ND26" i="21"/>
  <c r="NC26" i="21"/>
  <c r="NB26" i="21"/>
  <c r="NA26" i="21"/>
  <c r="MZ26" i="21"/>
  <c r="MY26" i="21"/>
  <c r="OJ26" i="21" s="1"/>
  <c r="OH25" i="21"/>
  <c r="OG25" i="21"/>
  <c r="OF25" i="21"/>
  <c r="OE25" i="21"/>
  <c r="OD25" i="21"/>
  <c r="OC25" i="21"/>
  <c r="OB25" i="21"/>
  <c r="OA25" i="21"/>
  <c r="NZ25" i="21"/>
  <c r="NY25" i="21"/>
  <c r="NX25" i="21"/>
  <c r="NW25" i="21"/>
  <c r="NV25" i="21"/>
  <c r="NU25" i="21"/>
  <c r="NT25" i="21"/>
  <c r="NS25" i="21"/>
  <c r="NR25" i="21"/>
  <c r="NQ25" i="21"/>
  <c r="NP25" i="21"/>
  <c r="NO25" i="21"/>
  <c r="NN25" i="21"/>
  <c r="NM25" i="21"/>
  <c r="NL25" i="21"/>
  <c r="NK25" i="21"/>
  <c r="NJ25" i="21"/>
  <c r="NI25" i="21"/>
  <c r="NH25" i="21"/>
  <c r="NG25" i="21"/>
  <c r="NF25" i="21"/>
  <c r="NE25" i="21"/>
  <c r="ND25" i="21"/>
  <c r="NC25" i="21"/>
  <c r="NB25" i="21"/>
  <c r="NA25" i="21"/>
  <c r="OL25" i="21" s="1"/>
  <c r="MZ25" i="21"/>
  <c r="OK25" i="21" s="1"/>
  <c r="MY25" i="21"/>
  <c r="OH24" i="21"/>
  <c r="OG24" i="21"/>
  <c r="OF24" i="21"/>
  <c r="OE24" i="21"/>
  <c r="OD24" i="21"/>
  <c r="OC24" i="21"/>
  <c r="OB24" i="21"/>
  <c r="OA24" i="21"/>
  <c r="NZ24" i="21"/>
  <c r="NY24" i="21"/>
  <c r="NX24" i="21"/>
  <c r="NW24" i="21"/>
  <c r="NV24" i="21"/>
  <c r="NU24" i="21"/>
  <c r="NT24" i="21"/>
  <c r="NS24" i="21"/>
  <c r="NR24" i="21"/>
  <c r="NQ24" i="21"/>
  <c r="NP24" i="21"/>
  <c r="NO24" i="21"/>
  <c r="NN24" i="21"/>
  <c r="NM24" i="21"/>
  <c r="NL24" i="21"/>
  <c r="NK24" i="21"/>
  <c r="NJ24" i="21"/>
  <c r="NI24" i="21"/>
  <c r="NH24" i="21"/>
  <c r="NG24" i="21"/>
  <c r="NF24" i="21"/>
  <c r="NE24" i="21"/>
  <c r="ND24" i="21"/>
  <c r="OL24" i="21" s="1"/>
  <c r="NC24" i="21"/>
  <c r="NB24" i="21"/>
  <c r="NA24" i="21"/>
  <c r="MZ24" i="21"/>
  <c r="OK24" i="21" s="1"/>
  <c r="MY24" i="21"/>
  <c r="OH23" i="21"/>
  <c r="OG23" i="21"/>
  <c r="OF23" i="21"/>
  <c r="OE23" i="21"/>
  <c r="OD23" i="21"/>
  <c r="OC23" i="21"/>
  <c r="OB23" i="21"/>
  <c r="OA23" i="21"/>
  <c r="NZ23" i="21"/>
  <c r="NY23" i="21"/>
  <c r="NX23" i="21"/>
  <c r="NW23" i="21"/>
  <c r="NV23" i="21"/>
  <c r="NU23" i="21"/>
  <c r="NT23" i="21"/>
  <c r="NS23" i="21"/>
  <c r="NR23" i="21"/>
  <c r="NQ23" i="21"/>
  <c r="NP23" i="21"/>
  <c r="NO23" i="21"/>
  <c r="NN23" i="21"/>
  <c r="NM23" i="21"/>
  <c r="NL23" i="21"/>
  <c r="NK23" i="21"/>
  <c r="NJ23" i="21"/>
  <c r="NI23" i="21"/>
  <c r="NH23" i="21"/>
  <c r="NG23" i="21"/>
  <c r="NF23" i="21"/>
  <c r="NE23" i="21"/>
  <c r="ND23" i="21"/>
  <c r="NC23" i="21"/>
  <c r="NB23" i="21"/>
  <c r="NA23" i="21"/>
  <c r="MZ23" i="21"/>
  <c r="OK23" i="21" s="1"/>
  <c r="MY23" i="21"/>
  <c r="OJ23" i="21" s="1"/>
  <c r="OH22" i="21"/>
  <c r="OG22" i="21"/>
  <c r="OF22" i="21"/>
  <c r="OE22" i="21"/>
  <c r="OD22" i="21"/>
  <c r="OC22" i="21"/>
  <c r="OB22" i="21"/>
  <c r="OA22" i="21"/>
  <c r="NZ22" i="21"/>
  <c r="NY22" i="21"/>
  <c r="NX22" i="21"/>
  <c r="NW22" i="21"/>
  <c r="NV22" i="21"/>
  <c r="NU22" i="21"/>
  <c r="NT22" i="21"/>
  <c r="NS22" i="21"/>
  <c r="NR22" i="21"/>
  <c r="NQ22" i="21"/>
  <c r="NP22" i="21"/>
  <c r="NO22" i="21"/>
  <c r="NN22" i="21"/>
  <c r="NM22" i="21"/>
  <c r="NL22" i="21"/>
  <c r="NK22" i="21"/>
  <c r="NJ22" i="21"/>
  <c r="NI22" i="21"/>
  <c r="NH22" i="21"/>
  <c r="NG22" i="21"/>
  <c r="NF22" i="21"/>
  <c r="NE22" i="21"/>
  <c r="ND22" i="21"/>
  <c r="NC22" i="21"/>
  <c r="NB22" i="21"/>
  <c r="NA22" i="21"/>
  <c r="OL22" i="21" s="1"/>
  <c r="MZ22" i="21"/>
  <c r="MY22" i="21"/>
  <c r="OJ22" i="21" s="1"/>
  <c r="OH21" i="21"/>
  <c r="OG21" i="21"/>
  <c r="OF21" i="21"/>
  <c r="OE21" i="21"/>
  <c r="OD21" i="21"/>
  <c r="OC21" i="21"/>
  <c r="OB21" i="21"/>
  <c r="OA21" i="21"/>
  <c r="NZ21" i="21"/>
  <c r="NY21" i="21"/>
  <c r="NX21" i="21"/>
  <c r="NW21" i="21"/>
  <c r="NV21" i="21"/>
  <c r="NU21" i="21"/>
  <c r="NT21" i="21"/>
  <c r="NS21" i="21"/>
  <c r="NR21" i="21"/>
  <c r="NQ21" i="21"/>
  <c r="NP21" i="21"/>
  <c r="NO21" i="21"/>
  <c r="NN21" i="21"/>
  <c r="NM21" i="21"/>
  <c r="NL21" i="21"/>
  <c r="NK21" i="21"/>
  <c r="NJ21" i="21"/>
  <c r="OL21" i="21" s="1"/>
  <c r="NI21" i="21"/>
  <c r="NH21" i="21"/>
  <c r="NG21" i="21"/>
  <c r="NF21" i="21"/>
  <c r="NE21" i="21"/>
  <c r="ND21" i="21"/>
  <c r="NC21" i="21"/>
  <c r="NB21" i="21"/>
  <c r="NA21" i="21"/>
  <c r="MZ21" i="21"/>
  <c r="MY21" i="21"/>
  <c r="OH20" i="21"/>
  <c r="OG20" i="21"/>
  <c r="OF20" i="21"/>
  <c r="OE20" i="21"/>
  <c r="OD20" i="21"/>
  <c r="OC20" i="21"/>
  <c r="OB20" i="21"/>
  <c r="OA20" i="21"/>
  <c r="NZ20" i="21"/>
  <c r="NY20" i="21"/>
  <c r="NX20" i="21"/>
  <c r="NW20" i="21"/>
  <c r="NV20" i="21"/>
  <c r="NU20" i="21"/>
  <c r="NT20" i="21"/>
  <c r="NS20" i="21"/>
  <c r="NR20" i="21"/>
  <c r="NQ20" i="21"/>
  <c r="NP20" i="21"/>
  <c r="NO20" i="21"/>
  <c r="NN20" i="21"/>
  <c r="NM20" i="21"/>
  <c r="NL20" i="21"/>
  <c r="NK20" i="21"/>
  <c r="NJ20" i="21"/>
  <c r="NI20" i="21"/>
  <c r="NH20" i="21"/>
  <c r="NG20" i="21"/>
  <c r="NF20" i="21"/>
  <c r="NE20" i="21"/>
  <c r="ND20" i="21"/>
  <c r="OL20" i="21" s="1"/>
  <c r="NC20" i="21"/>
  <c r="NB20" i="21"/>
  <c r="NA20" i="21"/>
  <c r="MZ20" i="21"/>
  <c r="OK20" i="21" s="1"/>
  <c r="MY20" i="21"/>
  <c r="OH19" i="21"/>
  <c r="OG19" i="21"/>
  <c r="OF19" i="21"/>
  <c r="OE19" i="21"/>
  <c r="OD19" i="21"/>
  <c r="OC19" i="21"/>
  <c r="OB19" i="21"/>
  <c r="OA19" i="21"/>
  <c r="NZ19" i="21"/>
  <c r="NY19" i="21"/>
  <c r="NX19" i="21"/>
  <c r="NW19" i="21"/>
  <c r="NV19" i="21"/>
  <c r="NU19" i="21"/>
  <c r="NT19" i="21"/>
  <c r="NS19" i="21"/>
  <c r="NR19" i="21"/>
  <c r="NQ19" i="21"/>
  <c r="NP19" i="21"/>
  <c r="NO19" i="21"/>
  <c r="NN19" i="21"/>
  <c r="NM19" i="21"/>
  <c r="NL19" i="21"/>
  <c r="NK19" i="21"/>
  <c r="NJ19" i="21"/>
  <c r="NI19" i="21"/>
  <c r="NH19" i="21"/>
  <c r="NG19" i="21"/>
  <c r="NF19" i="21"/>
  <c r="NE19" i="21"/>
  <c r="ND19" i="21"/>
  <c r="NC19" i="21"/>
  <c r="NB19" i="21"/>
  <c r="NA19" i="21"/>
  <c r="MZ19" i="21"/>
  <c r="OK19" i="21" s="1"/>
  <c r="MY19" i="21"/>
  <c r="OJ19" i="21" s="1"/>
  <c r="OH18" i="21"/>
  <c r="OG18" i="21"/>
  <c r="OF18" i="21"/>
  <c r="OE18" i="21"/>
  <c r="OD18" i="21"/>
  <c r="OC18" i="21"/>
  <c r="OB18" i="21"/>
  <c r="OA18" i="21"/>
  <c r="NZ18" i="21"/>
  <c r="NY18" i="21"/>
  <c r="NX18" i="21"/>
  <c r="NW18" i="21"/>
  <c r="NV18" i="21"/>
  <c r="NU18" i="21"/>
  <c r="NT18" i="21"/>
  <c r="NS18" i="21"/>
  <c r="NR18" i="21"/>
  <c r="NQ18" i="21"/>
  <c r="NP18" i="21"/>
  <c r="NO18" i="21"/>
  <c r="NN18" i="21"/>
  <c r="NM18" i="21"/>
  <c r="NL18" i="21"/>
  <c r="NK18" i="21"/>
  <c r="NJ18" i="21"/>
  <c r="NI18" i="21"/>
  <c r="NH18" i="21"/>
  <c r="NG18" i="21"/>
  <c r="NF18" i="21"/>
  <c r="NE18" i="21"/>
  <c r="ND18" i="21"/>
  <c r="NC18" i="21"/>
  <c r="NB18" i="21"/>
  <c r="NA18" i="21"/>
  <c r="MZ18" i="21"/>
  <c r="MY18" i="21"/>
  <c r="OJ18" i="21" s="1"/>
  <c r="OH17" i="21"/>
  <c r="OG17" i="21"/>
  <c r="OF17" i="21"/>
  <c r="OE17" i="21"/>
  <c r="OD17" i="21"/>
  <c r="OC17" i="21"/>
  <c r="OB17" i="21"/>
  <c r="OA17" i="21"/>
  <c r="NZ17" i="21"/>
  <c r="NY17" i="21"/>
  <c r="NX17" i="21"/>
  <c r="NW17" i="21"/>
  <c r="NV17" i="21"/>
  <c r="NU17" i="21"/>
  <c r="NT17" i="21"/>
  <c r="NS17" i="21"/>
  <c r="NR17" i="21"/>
  <c r="NQ17" i="21"/>
  <c r="NP17" i="21"/>
  <c r="NO17" i="21"/>
  <c r="NN17" i="21"/>
  <c r="NM17" i="21"/>
  <c r="NL17" i="21"/>
  <c r="NK17" i="21"/>
  <c r="NJ17" i="21"/>
  <c r="NI17" i="21"/>
  <c r="NH17" i="21"/>
  <c r="NG17" i="21"/>
  <c r="NF17" i="21"/>
  <c r="NE17" i="21"/>
  <c r="ND17" i="21"/>
  <c r="NC17" i="21"/>
  <c r="NB17" i="21"/>
  <c r="NA17" i="21"/>
  <c r="OL17" i="21" s="1"/>
  <c r="MZ17" i="21"/>
  <c r="OK17" i="21" s="1"/>
  <c r="MY17" i="21"/>
  <c r="OH16" i="21"/>
  <c r="OG16" i="21"/>
  <c r="OF16" i="21"/>
  <c r="OE16" i="21"/>
  <c r="OD16" i="21"/>
  <c r="OC16" i="21"/>
  <c r="OB16" i="21"/>
  <c r="OA16" i="21"/>
  <c r="NZ16" i="21"/>
  <c r="NY16" i="21"/>
  <c r="NX16" i="21"/>
  <c r="NW16" i="21"/>
  <c r="NV16" i="21"/>
  <c r="NU16" i="21"/>
  <c r="NT16" i="21"/>
  <c r="NS16" i="21"/>
  <c r="NR16" i="21"/>
  <c r="NQ16" i="21"/>
  <c r="NP16" i="21"/>
  <c r="NO16" i="21"/>
  <c r="NN16" i="21"/>
  <c r="NM16" i="21"/>
  <c r="NL16" i="21"/>
  <c r="NK16" i="21"/>
  <c r="NJ16" i="21"/>
  <c r="NI16" i="21"/>
  <c r="NH16" i="21"/>
  <c r="NG16" i="21"/>
  <c r="NF16" i="21"/>
  <c r="NE16" i="21"/>
  <c r="ND16" i="21"/>
  <c r="OL16" i="21" s="1"/>
  <c r="NC16" i="21"/>
  <c r="NB16" i="21"/>
  <c r="NA16" i="21"/>
  <c r="MZ16" i="21"/>
  <c r="OK16" i="21" s="1"/>
  <c r="MY16" i="21"/>
  <c r="OH15" i="21"/>
  <c r="OG15" i="21"/>
  <c r="OF15" i="21"/>
  <c r="OE15" i="21"/>
  <c r="OD15" i="21"/>
  <c r="OC15" i="21"/>
  <c r="OB15" i="21"/>
  <c r="OA15" i="21"/>
  <c r="NZ15" i="21"/>
  <c r="NY15" i="21"/>
  <c r="NX15" i="21"/>
  <c r="NW15" i="21"/>
  <c r="NV15" i="21"/>
  <c r="NU15" i="21"/>
  <c r="NT15" i="21"/>
  <c r="NS15" i="21"/>
  <c r="NR15" i="21"/>
  <c r="NQ15" i="21"/>
  <c r="NP15" i="21"/>
  <c r="NO15" i="21"/>
  <c r="NN15" i="21"/>
  <c r="NM15" i="21"/>
  <c r="NL15" i="21"/>
  <c r="NK15" i="21"/>
  <c r="NJ15" i="21"/>
  <c r="NI15" i="21"/>
  <c r="NH15" i="21"/>
  <c r="NG15" i="21"/>
  <c r="NF15" i="21"/>
  <c r="NE15" i="21"/>
  <c r="ND15" i="21"/>
  <c r="NC15" i="21"/>
  <c r="NB15" i="21"/>
  <c r="NA15" i="21"/>
  <c r="MZ15" i="21"/>
  <c r="OK15" i="21" s="1"/>
  <c r="MY15" i="21"/>
  <c r="OJ15" i="21" s="1"/>
  <c r="OH14" i="21"/>
  <c r="OG14" i="21"/>
  <c r="OF14" i="21"/>
  <c r="OE14" i="21"/>
  <c r="OD14" i="21"/>
  <c r="OC14" i="21"/>
  <c r="OB14" i="21"/>
  <c r="OA14" i="21"/>
  <c r="NZ14" i="21"/>
  <c r="NY14" i="21"/>
  <c r="NX14" i="21"/>
  <c r="NW14" i="21"/>
  <c r="NV14" i="21"/>
  <c r="NU14" i="21"/>
  <c r="NT14" i="21"/>
  <c r="NS14" i="21"/>
  <c r="NR14" i="21"/>
  <c r="NQ14" i="21"/>
  <c r="NP14" i="21"/>
  <c r="NO14" i="21"/>
  <c r="NN14" i="21"/>
  <c r="NM14" i="21"/>
  <c r="NL14" i="21"/>
  <c r="NK14" i="21"/>
  <c r="NJ14" i="21"/>
  <c r="NI14" i="21"/>
  <c r="NH14" i="21"/>
  <c r="NG14" i="21"/>
  <c r="NF14" i="21"/>
  <c r="NE14" i="21"/>
  <c r="ND14" i="21"/>
  <c r="NC14" i="21"/>
  <c r="NB14" i="21"/>
  <c r="NA14" i="21"/>
  <c r="OL14" i="21" s="1"/>
  <c r="MZ14" i="21"/>
  <c r="MY14" i="21"/>
  <c r="OJ14" i="21" s="1"/>
  <c r="OH13" i="21"/>
  <c r="OG13" i="21"/>
  <c r="OF13" i="21"/>
  <c r="OE13" i="21"/>
  <c r="OD13" i="21"/>
  <c r="OC13" i="21"/>
  <c r="OB13" i="21"/>
  <c r="OA13" i="21"/>
  <c r="NZ13" i="21"/>
  <c r="NY13" i="21"/>
  <c r="NX13" i="21"/>
  <c r="NW13" i="21"/>
  <c r="NV13" i="21"/>
  <c r="NU13" i="21"/>
  <c r="NT13" i="21"/>
  <c r="NS13" i="21"/>
  <c r="NR13" i="21"/>
  <c r="NQ13" i="21"/>
  <c r="NP13" i="21"/>
  <c r="NO13" i="21"/>
  <c r="NN13" i="21"/>
  <c r="NM13" i="21"/>
  <c r="NL13" i="21"/>
  <c r="NK13" i="21"/>
  <c r="NJ13" i="21"/>
  <c r="OL13" i="21" s="1"/>
  <c r="NI13" i="21"/>
  <c r="NH13" i="21"/>
  <c r="NG13" i="21"/>
  <c r="NF13" i="21"/>
  <c r="NE13" i="21"/>
  <c r="ND13" i="21"/>
  <c r="NC13" i="21"/>
  <c r="NB13" i="21"/>
  <c r="NA13" i="21"/>
  <c r="MZ13" i="21"/>
  <c r="MY13" i="21"/>
  <c r="OH12" i="21"/>
  <c r="OG12" i="21"/>
  <c r="OF12" i="21"/>
  <c r="OE12" i="21"/>
  <c r="OD12" i="21"/>
  <c r="OC12" i="21"/>
  <c r="OB12" i="21"/>
  <c r="OA12" i="21"/>
  <c r="NZ12" i="21"/>
  <c r="NY12" i="21"/>
  <c r="NX12" i="21"/>
  <c r="NW12" i="21"/>
  <c r="NV12" i="21"/>
  <c r="NU12" i="21"/>
  <c r="NT12" i="21"/>
  <c r="NS12" i="21"/>
  <c r="NR12" i="21"/>
  <c r="NQ12" i="21"/>
  <c r="NP12" i="21"/>
  <c r="NO12" i="21"/>
  <c r="NN12" i="21"/>
  <c r="NM12" i="21"/>
  <c r="NL12" i="21"/>
  <c r="NK12" i="21"/>
  <c r="NJ12" i="21"/>
  <c r="NI12" i="21"/>
  <c r="NH12" i="21"/>
  <c r="NG12" i="21"/>
  <c r="NF12" i="21"/>
  <c r="NE12" i="21"/>
  <c r="ND12" i="21"/>
  <c r="OL12" i="21" s="1"/>
  <c r="NC12" i="21"/>
  <c r="NB12" i="21"/>
  <c r="NA12" i="21"/>
  <c r="MZ12" i="21"/>
  <c r="OK12" i="21" s="1"/>
  <c r="MY12" i="21"/>
  <c r="OH11" i="21"/>
  <c r="OG11" i="21"/>
  <c r="OF11" i="21"/>
  <c r="OE11" i="21"/>
  <c r="OD11" i="21"/>
  <c r="OC11" i="21"/>
  <c r="OB11" i="21"/>
  <c r="OA11" i="21"/>
  <c r="NZ11" i="21"/>
  <c r="NY11" i="21"/>
  <c r="NX11" i="21"/>
  <c r="NW11" i="21"/>
  <c r="NV11" i="21"/>
  <c r="NU11" i="21"/>
  <c r="NT11" i="21"/>
  <c r="NS11" i="21"/>
  <c r="NR11" i="21"/>
  <c r="NQ11" i="21"/>
  <c r="NP11" i="21"/>
  <c r="NO11" i="21"/>
  <c r="NN11" i="21"/>
  <c r="NM11" i="21"/>
  <c r="NL11" i="21"/>
  <c r="NK11" i="21"/>
  <c r="NJ11" i="21"/>
  <c r="NI11" i="21"/>
  <c r="NH11" i="21"/>
  <c r="NG11" i="21"/>
  <c r="NF11" i="21"/>
  <c r="NE11" i="21"/>
  <c r="ND11" i="21"/>
  <c r="NC11" i="21"/>
  <c r="NB11" i="21"/>
  <c r="NA11" i="21"/>
  <c r="MZ11" i="21"/>
  <c r="OK11" i="21" s="1"/>
  <c r="MY11" i="21"/>
  <c r="OJ11" i="21" s="1"/>
  <c r="OH10" i="21"/>
  <c r="OG10" i="21"/>
  <c r="OF10" i="21"/>
  <c r="OE10" i="21"/>
  <c r="OD10" i="21"/>
  <c r="OC10" i="21"/>
  <c r="OB10" i="21"/>
  <c r="OA10" i="21"/>
  <c r="NZ10" i="21"/>
  <c r="NY10" i="21"/>
  <c r="NX10" i="21"/>
  <c r="NW10" i="21"/>
  <c r="NV10" i="21"/>
  <c r="NU10" i="21"/>
  <c r="NT10" i="21"/>
  <c r="NS10" i="21"/>
  <c r="NR10" i="21"/>
  <c r="NQ10" i="21"/>
  <c r="NP10" i="21"/>
  <c r="NO10" i="21"/>
  <c r="NN10" i="21"/>
  <c r="NM10" i="21"/>
  <c r="NL10" i="21"/>
  <c r="NK10" i="21"/>
  <c r="NJ10" i="21"/>
  <c r="NI10" i="21"/>
  <c r="NH10" i="21"/>
  <c r="NG10" i="21"/>
  <c r="NF10" i="21"/>
  <c r="NE10" i="21"/>
  <c r="ND10" i="21"/>
  <c r="NC10" i="21"/>
  <c r="NB10" i="21"/>
  <c r="NA10" i="21"/>
  <c r="MZ10" i="21"/>
  <c r="MY10" i="21"/>
  <c r="OJ10" i="21" s="1"/>
  <c r="OH9" i="21"/>
  <c r="OG9" i="21"/>
  <c r="OF9" i="21"/>
  <c r="OE9" i="21"/>
  <c r="OD9" i="21"/>
  <c r="OC9" i="21"/>
  <c r="OB9" i="21"/>
  <c r="OA9" i="21"/>
  <c r="NZ9" i="21"/>
  <c r="NY9" i="21"/>
  <c r="NX9" i="21"/>
  <c r="NW9" i="21"/>
  <c r="NV9" i="21"/>
  <c r="NU9" i="21"/>
  <c r="NT9" i="21"/>
  <c r="NS9" i="21"/>
  <c r="NR9" i="21"/>
  <c r="NQ9" i="21"/>
  <c r="NP9" i="21"/>
  <c r="NO9" i="21"/>
  <c r="NN9" i="21"/>
  <c r="NM9" i="21"/>
  <c r="NL9" i="21"/>
  <c r="NK9" i="21"/>
  <c r="NJ9" i="21"/>
  <c r="NI9" i="21"/>
  <c r="NH9" i="21"/>
  <c r="NG9" i="21"/>
  <c r="NF9" i="21"/>
  <c r="NE9" i="21"/>
  <c r="ND9" i="21"/>
  <c r="NC9" i="21"/>
  <c r="NB9" i="21"/>
  <c r="NA9" i="21"/>
  <c r="OL9" i="21" s="1"/>
  <c r="MZ9" i="21"/>
  <c r="OK9" i="21" s="1"/>
  <c r="MY9" i="21"/>
  <c r="OH8" i="21"/>
  <c r="OG8" i="21"/>
  <c r="OF8" i="21"/>
  <c r="OE8" i="21"/>
  <c r="OD8" i="21"/>
  <c r="OC8" i="21"/>
  <c r="OB8" i="21"/>
  <c r="OA8" i="21"/>
  <c r="NZ8" i="21"/>
  <c r="NY8" i="21"/>
  <c r="NX8" i="21"/>
  <c r="NW8" i="21"/>
  <c r="NV8" i="21"/>
  <c r="NU8" i="21"/>
  <c r="NT8" i="21"/>
  <c r="NS8" i="21"/>
  <c r="NR8" i="21"/>
  <c r="NQ8" i="21"/>
  <c r="NP8" i="21"/>
  <c r="NO8" i="21"/>
  <c r="NN8" i="21"/>
  <c r="NM8" i="21"/>
  <c r="NL8" i="21"/>
  <c r="NK8" i="21"/>
  <c r="NJ8" i="21"/>
  <c r="NI8" i="21"/>
  <c r="NH8" i="21"/>
  <c r="NG8" i="21"/>
  <c r="NF8" i="21"/>
  <c r="NE8" i="21"/>
  <c r="ND8" i="21"/>
  <c r="OL8" i="21" s="1"/>
  <c r="NC8" i="21"/>
  <c r="NB8" i="21"/>
  <c r="NA8" i="21"/>
  <c r="MZ8" i="21"/>
  <c r="OK8" i="21" s="1"/>
  <c r="MY8" i="21"/>
  <c r="OH7" i="21"/>
  <c r="OG7" i="21"/>
  <c r="OF7" i="21"/>
  <c r="OE7" i="21"/>
  <c r="OD7" i="21"/>
  <c r="OC7" i="21"/>
  <c r="OB7" i="21"/>
  <c r="OA7" i="21"/>
  <c r="NZ7" i="21"/>
  <c r="NY7" i="21"/>
  <c r="NX7" i="21"/>
  <c r="NW7" i="21"/>
  <c r="NV7" i="21"/>
  <c r="NU7" i="21"/>
  <c r="NT7" i="21"/>
  <c r="NS7" i="21"/>
  <c r="NR7" i="21"/>
  <c r="NQ7" i="21"/>
  <c r="NP7" i="21"/>
  <c r="NO7" i="21"/>
  <c r="NN7" i="21"/>
  <c r="NM7" i="21"/>
  <c r="NL7" i="21"/>
  <c r="NK7" i="21"/>
  <c r="NJ7" i="21"/>
  <c r="NI7" i="21"/>
  <c r="NH7" i="21"/>
  <c r="NG7" i="21"/>
  <c r="NF7" i="21"/>
  <c r="NE7" i="21"/>
  <c r="ND7" i="21"/>
  <c r="NC7" i="21"/>
  <c r="NB7" i="21"/>
  <c r="NA7" i="21"/>
  <c r="MZ7" i="21"/>
  <c r="OK7" i="21" s="1"/>
  <c r="MY7" i="21"/>
  <c r="OJ7" i="21" s="1"/>
  <c r="OH6" i="21"/>
  <c r="OG6" i="21"/>
  <c r="OF6" i="21"/>
  <c r="OE6" i="21"/>
  <c r="OE71" i="21" s="1"/>
  <c r="OD6" i="21"/>
  <c r="OC6" i="21"/>
  <c r="OB6" i="21"/>
  <c r="OA6" i="21"/>
  <c r="OA71" i="21" s="1"/>
  <c r="NZ6" i="21"/>
  <c r="NY6" i="21"/>
  <c r="NX6" i="21"/>
  <c r="NW6" i="21"/>
  <c r="NW71" i="21" s="1"/>
  <c r="NV6" i="21"/>
  <c r="NU6" i="21"/>
  <c r="NT6" i="21"/>
  <c r="NS6" i="21"/>
  <c r="NS71" i="21" s="1"/>
  <c r="NR6" i="21"/>
  <c r="NQ6" i="21"/>
  <c r="NP6" i="21"/>
  <c r="NO6" i="21"/>
  <c r="NO71" i="21" s="1"/>
  <c r="NN6" i="21"/>
  <c r="NM6" i="21"/>
  <c r="NL6" i="21"/>
  <c r="NK6" i="21"/>
  <c r="NK71" i="21" s="1"/>
  <c r="NJ6" i="21"/>
  <c r="NI6" i="21"/>
  <c r="NH6" i="21"/>
  <c r="NG6" i="21"/>
  <c r="NG71" i="21" s="1"/>
  <c r="NF6" i="21"/>
  <c r="NE6" i="21"/>
  <c r="ND6" i="21"/>
  <c r="NC6" i="21"/>
  <c r="NC71" i="21" s="1"/>
  <c r="NB6" i="21"/>
  <c r="NA6" i="21"/>
  <c r="OL6" i="21" s="1"/>
  <c r="MZ6" i="21"/>
  <c r="MY6" i="21"/>
  <c r="MY71" i="21" s="1"/>
  <c r="OH5" i="21"/>
  <c r="OG5" i="21"/>
  <c r="OF5" i="21"/>
  <c r="OE5" i="21"/>
  <c r="OD5" i="21"/>
  <c r="OC5" i="21"/>
  <c r="OB5" i="21"/>
  <c r="OA5" i="21"/>
  <c r="NZ5" i="21"/>
  <c r="NY5" i="21"/>
  <c r="NX5" i="21"/>
  <c r="NW5" i="21"/>
  <c r="NV5" i="21"/>
  <c r="NU5" i="21"/>
  <c r="NT5" i="21"/>
  <c r="NS5" i="21"/>
  <c r="NR5" i="21"/>
  <c r="NQ5" i="21"/>
  <c r="NP5" i="21"/>
  <c r="NO5" i="21"/>
  <c r="NN5" i="21"/>
  <c r="NM5" i="21"/>
  <c r="NL5" i="21"/>
  <c r="NK5" i="21"/>
  <c r="NJ5" i="21"/>
  <c r="OL5" i="21" s="1"/>
  <c r="NI5" i="21"/>
  <c r="NH5" i="21"/>
  <c r="NG5" i="21"/>
  <c r="NF5" i="21"/>
  <c r="NE5" i="21"/>
  <c r="ND5" i="21"/>
  <c r="NC5" i="21"/>
  <c r="NB5" i="21"/>
  <c r="NA5" i="21"/>
  <c r="MZ5" i="21"/>
  <c r="MY5" i="21"/>
  <c r="OH4" i="21"/>
  <c r="OG4" i="21"/>
  <c r="OF4" i="21"/>
  <c r="OF71" i="21" s="1"/>
  <c r="OE4" i="21"/>
  <c r="OD4" i="21"/>
  <c r="OC4" i="21"/>
  <c r="OB4" i="21"/>
  <c r="OB71" i="21" s="1"/>
  <c r="OA4" i="21"/>
  <c r="NZ4" i="21"/>
  <c r="NY4" i="21"/>
  <c r="NX4" i="21"/>
  <c r="NX71" i="21" s="1"/>
  <c r="NW4" i="21"/>
  <c r="NV4" i="21"/>
  <c r="NU4" i="21"/>
  <c r="NT4" i="21"/>
  <c r="NT71" i="21" s="1"/>
  <c r="NS4" i="21"/>
  <c r="NR4" i="21"/>
  <c r="NQ4" i="21"/>
  <c r="NP4" i="21"/>
  <c r="NP71" i="21" s="1"/>
  <c r="NO4" i="21"/>
  <c r="NN4" i="21"/>
  <c r="NM4" i="21"/>
  <c r="NL4" i="21"/>
  <c r="NL71" i="21" s="1"/>
  <c r="NK4" i="21"/>
  <c r="NJ4" i="21"/>
  <c r="NI4" i="21"/>
  <c r="NH4" i="21"/>
  <c r="NH71" i="21" s="1"/>
  <c r="NG4" i="21"/>
  <c r="NF4" i="21"/>
  <c r="NE4" i="21"/>
  <c r="ND4" i="21"/>
  <c r="ND71" i="21" s="1"/>
  <c r="NC4" i="21"/>
  <c r="NB4" i="21"/>
  <c r="NA4" i="21"/>
  <c r="MZ4" i="21"/>
  <c r="MZ71" i="21" s="1"/>
  <c r="MY4" i="21"/>
  <c r="J19" i="2" l="1"/>
  <c r="E31" i="2"/>
  <c r="J24" i="2"/>
  <c r="K35" i="2"/>
  <c r="K20" i="2"/>
  <c r="E32" i="2"/>
  <c r="N24" i="2"/>
  <c r="O35" i="2"/>
  <c r="F23" i="2"/>
  <c r="D39" i="2"/>
  <c r="N28" i="2"/>
  <c r="O39" i="2"/>
  <c r="F24" i="2"/>
  <c r="F39" i="2"/>
  <c r="M31" i="2"/>
  <c r="M40" i="2"/>
  <c r="D19" i="2"/>
  <c r="M20" i="2"/>
  <c r="F27" i="2"/>
  <c r="D35" i="2"/>
  <c r="F40" i="2"/>
  <c r="M27" i="2"/>
  <c r="O31" i="2"/>
  <c r="M36" i="2"/>
  <c r="G19" i="2"/>
  <c r="D23" i="2"/>
  <c r="E28" i="2"/>
  <c r="D36" i="2"/>
  <c r="M23" i="2"/>
  <c r="J28" i="2"/>
  <c r="M32" i="2"/>
  <c r="K39" i="2"/>
  <c r="E20" i="2"/>
  <c r="N19" i="2"/>
  <c r="E23" i="2"/>
  <c r="D27" i="2"/>
  <c r="D31" i="2"/>
  <c r="F32" i="2"/>
  <c r="E36" i="2"/>
  <c r="E40" i="2"/>
  <c r="O23" i="2"/>
  <c r="O24" i="2"/>
  <c r="L28" i="2"/>
  <c r="N31" i="2"/>
  <c r="O32" i="2"/>
  <c r="L36" i="2"/>
  <c r="M39" i="2"/>
  <c r="N40" i="2"/>
  <c r="F19" i="2"/>
  <c r="K19" i="2"/>
  <c r="N20" i="2"/>
  <c r="E24" i="2"/>
  <c r="D28" i="2"/>
  <c r="F31" i="2"/>
  <c r="F35" i="2"/>
  <c r="E39" i="2"/>
  <c r="J23" i="2"/>
  <c r="M24" i="2"/>
  <c r="N27" i="2"/>
  <c r="O28" i="2"/>
  <c r="L32" i="2"/>
  <c r="N35" i="2"/>
  <c r="N36" i="2"/>
  <c r="D7" i="1"/>
  <c r="B2" i="20"/>
  <c r="L27" i="20" s="1"/>
  <c r="L40" i="2"/>
  <c r="N39" i="2"/>
  <c r="O36" i="2"/>
  <c r="K36" i="2"/>
  <c r="M35" i="2"/>
  <c r="N32" i="2"/>
  <c r="J32" i="2"/>
  <c r="K31" i="2"/>
  <c r="M28" i="2"/>
  <c r="O27" i="2"/>
  <c r="J27" i="2"/>
  <c r="L24" i="2"/>
  <c r="N23" i="2"/>
  <c r="G40" i="2"/>
  <c r="G39" i="2"/>
  <c r="G36" i="2"/>
  <c r="G35" i="2"/>
  <c r="G32" i="2"/>
  <c r="G31" i="2"/>
  <c r="G28" i="2"/>
  <c r="G27" i="2"/>
  <c r="G24" i="2"/>
  <c r="G23" i="2"/>
  <c r="L20" i="2"/>
  <c r="O19" i="2"/>
  <c r="J20" i="2"/>
  <c r="F20" i="2"/>
  <c r="E19" i="2"/>
  <c r="D20" i="2"/>
  <c r="G20" i="2"/>
  <c r="M19" i="2"/>
  <c r="O20" i="2"/>
  <c r="D24" i="2"/>
  <c r="E27" i="2"/>
  <c r="F28" i="2"/>
  <c r="D32" i="2"/>
  <c r="E35" i="2"/>
  <c r="F36" i="2"/>
  <c r="D40" i="2"/>
  <c r="K23" i="2"/>
  <c r="K24" i="2"/>
  <c r="K27" i="2"/>
  <c r="K28" i="2"/>
  <c r="J31" i="2"/>
  <c r="K32" i="2"/>
  <c r="J35" i="2"/>
  <c r="J36" i="2"/>
  <c r="J39" i="2"/>
  <c r="J40" i="2"/>
  <c r="O40" i="2"/>
  <c r="D20" i="20"/>
  <c r="NA71" i="21"/>
  <c r="NE71" i="21"/>
  <c r="NI71" i="21"/>
  <c r="NM71" i="21"/>
  <c r="NQ71" i="21"/>
  <c r="NU71" i="21"/>
  <c r="NY71" i="21"/>
  <c r="OC71" i="21"/>
  <c r="OG71" i="21"/>
  <c r="OJ5" i="21"/>
  <c r="OL7" i="21"/>
  <c r="OJ8" i="21"/>
  <c r="OK10" i="21"/>
  <c r="OJ13" i="21"/>
  <c r="OL15" i="21"/>
  <c r="OJ16" i="21"/>
  <c r="OK18" i="21"/>
  <c r="OJ21" i="21"/>
  <c r="OL23" i="21"/>
  <c r="OJ24" i="21"/>
  <c r="OK26" i="21"/>
  <c r="OK31" i="21"/>
  <c r="OJ32" i="21"/>
  <c r="OL34" i="21"/>
  <c r="OL40" i="21"/>
  <c r="OK41" i="21"/>
  <c r="OJ42" i="21"/>
  <c r="OK47" i="21"/>
  <c r="OJ48" i="21"/>
  <c r="OL50" i="21"/>
  <c r="OL56" i="21"/>
  <c r="OK57" i="21"/>
  <c r="OJ58" i="21"/>
  <c r="OK63" i="21"/>
  <c r="OJ64" i="21"/>
  <c r="OL66" i="21"/>
  <c r="OL4" i="21"/>
  <c r="NB71" i="21"/>
  <c r="NF71" i="21"/>
  <c r="NJ71" i="21"/>
  <c r="NN71" i="21"/>
  <c r="NR71" i="21"/>
  <c r="NV71" i="21"/>
  <c r="NZ71" i="21"/>
  <c r="OD71" i="21"/>
  <c r="OH71" i="21"/>
  <c r="OK5" i="21"/>
  <c r="OJ6" i="21"/>
  <c r="OL10" i="21"/>
  <c r="OK13" i="21"/>
  <c r="OL18" i="21"/>
  <c r="OK21" i="21"/>
  <c r="OL26" i="21"/>
  <c r="OL31" i="21"/>
  <c r="OJ33" i="21"/>
  <c r="OK42" i="21"/>
  <c r="OL47" i="21"/>
  <c r="OJ49" i="21"/>
  <c r="OK58" i="21"/>
  <c r="OL63" i="21"/>
  <c r="OJ65" i="21"/>
  <c r="OJ4" i="21"/>
  <c r="OK4" i="21"/>
  <c r="OK6" i="21"/>
  <c r="OJ9" i="21"/>
  <c r="OL11" i="21"/>
  <c r="OJ12" i="21"/>
  <c r="OK14" i="21"/>
  <c r="OJ17" i="21"/>
  <c r="OL19" i="21"/>
  <c r="OJ20" i="21"/>
  <c r="OK22" i="21"/>
  <c r="OJ25" i="21"/>
  <c r="OL27" i="21"/>
  <c r="OJ29" i="21"/>
  <c r="OL32" i="21"/>
  <c r="OK33" i="21"/>
  <c r="OJ34" i="21"/>
  <c r="OK38" i="21"/>
  <c r="OK39" i="21"/>
  <c r="OJ40" i="21"/>
  <c r="OL42" i="21"/>
  <c r="OL43" i="21"/>
  <c r="OJ45" i="21"/>
  <c r="OL48" i="21"/>
  <c r="OK49" i="21"/>
  <c r="OJ50" i="21"/>
  <c r="OK54" i="21"/>
  <c r="OK55" i="21"/>
  <c r="OJ56" i="21"/>
  <c r="OL58" i="21"/>
  <c r="OL59" i="21"/>
  <c r="OJ61" i="21"/>
  <c r="OL64" i="21"/>
  <c r="OK65" i="21"/>
  <c r="OJ66" i="21"/>
  <c r="OK70" i="21"/>
  <c r="M20" i="20" l="1"/>
  <c r="J6" i="20"/>
  <c r="E13" i="20"/>
  <c r="F41" i="20"/>
  <c r="G34" i="20"/>
  <c r="O41" i="20"/>
  <c r="J41" i="20"/>
  <c r="L34" i="20"/>
  <c r="N27" i="20"/>
  <c r="D27" i="20"/>
  <c r="F20" i="20"/>
  <c r="J13" i="20"/>
  <c r="L6" i="20"/>
  <c r="D41" i="20"/>
  <c r="E34" i="20"/>
  <c r="O20" i="20"/>
  <c r="N13" i="20"/>
  <c r="O6" i="20"/>
  <c r="N41" i="20"/>
  <c r="O34" i="20"/>
  <c r="M27" i="20"/>
  <c r="L20" i="20"/>
  <c r="M13" i="20"/>
  <c r="K6" i="20"/>
  <c r="M41" i="20"/>
  <c r="K34" i="20"/>
  <c r="J27" i="20"/>
  <c r="K20" i="20"/>
  <c r="G13" i="20"/>
  <c r="F6" i="20"/>
  <c r="G41" i="20"/>
  <c r="F34" i="20"/>
  <c r="G27" i="20"/>
  <c r="E20" i="20"/>
  <c r="D13" i="20"/>
  <c r="E6" i="20"/>
  <c r="K41" i="20"/>
  <c r="O27" i="20"/>
  <c r="G20" i="20"/>
  <c r="M6" i="20"/>
  <c r="N34" i="20"/>
  <c r="F27" i="20"/>
  <c r="L13" i="20"/>
  <c r="D6" i="20"/>
  <c r="G74" i="1"/>
  <c r="G68" i="1"/>
  <c r="G62" i="1"/>
  <c r="G55" i="1"/>
  <c r="G49" i="1"/>
  <c r="G41" i="1"/>
  <c r="G29" i="1"/>
  <c r="F70" i="1"/>
  <c r="F64" i="1"/>
  <c r="F57" i="1"/>
  <c r="F51" i="1"/>
  <c r="F38" i="1"/>
  <c r="F26" i="1"/>
  <c r="G77" i="1"/>
  <c r="G70" i="1"/>
  <c r="G61" i="1"/>
  <c r="G52" i="1"/>
  <c r="F73" i="1"/>
  <c r="F74" i="1"/>
  <c r="F65" i="1"/>
  <c r="F55" i="1"/>
  <c r="F48" i="1"/>
  <c r="F29" i="1"/>
  <c r="G76" i="1"/>
  <c r="G67" i="1"/>
  <c r="G58" i="1"/>
  <c r="G51" i="1"/>
  <c r="G38" i="1"/>
  <c r="F71" i="1"/>
  <c r="F62" i="1"/>
  <c r="F54" i="1"/>
  <c r="F41" i="1"/>
  <c r="F22" i="1"/>
  <c r="G73" i="1"/>
  <c r="G65" i="1"/>
  <c r="G57" i="1"/>
  <c r="G48" i="1"/>
  <c r="G35" i="1"/>
  <c r="F68" i="1"/>
  <c r="F61" i="1"/>
  <c r="F52" i="1"/>
  <c r="F35" i="1"/>
  <c r="F19" i="1"/>
  <c r="G71" i="1"/>
  <c r="G64" i="1"/>
  <c r="G54" i="1"/>
  <c r="F76" i="1"/>
  <c r="G32" i="1"/>
  <c r="F77" i="1"/>
  <c r="F67" i="1"/>
  <c r="F58" i="1"/>
  <c r="F49" i="1"/>
  <c r="F32" i="1"/>
  <c r="F16" i="1"/>
  <c r="E41" i="20"/>
  <c r="K27" i="20"/>
  <c r="O13" i="20"/>
  <c r="G6" i="20"/>
  <c r="J34" i="20"/>
  <c r="N20" i="20"/>
  <c r="F13" i="20"/>
  <c r="M34" i="20"/>
  <c r="E27" i="20"/>
  <c r="K13" i="20"/>
  <c r="L41" i="20"/>
  <c r="D34" i="20"/>
  <c r="J20" i="20"/>
  <c r="N6" i="20"/>
  <c r="OK71" i="21"/>
  <c r="OJ71" i="21"/>
  <c r="OL71" i="21"/>
  <c r="F63" i="1" l="1"/>
  <c r="F66" i="1"/>
  <c r="G63" i="1"/>
  <c r="F78" i="1"/>
  <c r="F69" i="1"/>
  <c r="F53" i="1"/>
  <c r="F50" i="1"/>
  <c r="G72" i="1"/>
  <c r="F72" i="1"/>
  <c r="G59" i="1"/>
  <c r="F75" i="1"/>
  <c r="G69" i="1"/>
  <c r="G53" i="1"/>
  <c r="F59" i="1"/>
  <c r="G50" i="1"/>
  <c r="G75" i="1"/>
  <c r="G66" i="1"/>
  <c r="F56" i="1"/>
  <c r="G78" i="1"/>
  <c r="G56" i="1"/>
  <c r="O15" i="20"/>
  <c r="O16" i="20" s="1"/>
  <c r="N15" i="20"/>
  <c r="N16" i="20" s="1"/>
  <c r="M15" i="20"/>
  <c r="M16" i="20" s="1"/>
  <c r="L15" i="20"/>
  <c r="L16" i="20" s="1"/>
  <c r="K15" i="20"/>
  <c r="K16" i="20" s="1"/>
  <c r="G15" i="20"/>
  <c r="G16" i="20" s="1"/>
  <c r="F15" i="20"/>
  <c r="F16" i="20" s="1"/>
  <c r="E15" i="20"/>
  <c r="E16" i="20" s="1"/>
  <c r="D15" i="20"/>
  <c r="D16" i="20" s="1"/>
  <c r="P13" i="20"/>
  <c r="H13" i="20"/>
  <c r="P6" i="20"/>
  <c r="P41" i="20"/>
  <c r="H41" i="20"/>
  <c r="O42" i="20"/>
  <c r="O43" i="20" s="1"/>
  <c r="O44" i="20" s="1"/>
  <c r="N42" i="20"/>
  <c r="N43" i="20" s="1"/>
  <c r="N44" i="20" s="1"/>
  <c r="M42" i="20"/>
  <c r="M43" i="20" s="1"/>
  <c r="M44" i="20" s="1"/>
  <c r="L42" i="20"/>
  <c r="L43" i="20" s="1"/>
  <c r="L44" i="20" s="1"/>
  <c r="K42" i="20"/>
  <c r="K43" i="20" s="1"/>
  <c r="K44" i="20" s="1"/>
  <c r="J42" i="20"/>
  <c r="J43" i="20" s="1"/>
  <c r="J44" i="20" s="1"/>
  <c r="G42" i="20"/>
  <c r="G43" i="20" s="1"/>
  <c r="G44" i="20" s="1"/>
  <c r="F42" i="20"/>
  <c r="F43" i="20" s="1"/>
  <c r="F44" i="20" s="1"/>
  <c r="E42" i="20"/>
  <c r="E43" i="20" s="1"/>
  <c r="E44" i="20" s="1"/>
  <c r="D42" i="20"/>
  <c r="D43" i="20" s="1"/>
  <c r="D44" i="20" s="1"/>
  <c r="P34" i="20"/>
  <c r="H34" i="20"/>
  <c r="O35" i="20"/>
  <c r="O36" i="20" s="1"/>
  <c r="O37" i="20" s="1"/>
  <c r="N35" i="20"/>
  <c r="N36" i="20" s="1"/>
  <c r="N37" i="20" s="1"/>
  <c r="M35" i="20"/>
  <c r="M36" i="20" s="1"/>
  <c r="M37" i="20" s="1"/>
  <c r="L35" i="20"/>
  <c r="L36" i="20" s="1"/>
  <c r="L37" i="20" s="1"/>
  <c r="K35" i="20"/>
  <c r="K36" i="20" s="1"/>
  <c r="K37" i="20" s="1"/>
  <c r="J35" i="20"/>
  <c r="J36" i="20" s="1"/>
  <c r="J37" i="20" s="1"/>
  <c r="G35" i="20"/>
  <c r="G36" i="20" s="1"/>
  <c r="G37" i="20" s="1"/>
  <c r="F35" i="20"/>
  <c r="F36" i="20" s="1"/>
  <c r="F37" i="20" s="1"/>
  <c r="E35" i="20"/>
  <c r="E36" i="20" s="1"/>
  <c r="E37" i="20" s="1"/>
  <c r="D35" i="20"/>
  <c r="D36" i="20" s="1"/>
  <c r="D37" i="20" s="1"/>
  <c r="P27" i="20"/>
  <c r="H27" i="20"/>
  <c r="O28" i="20"/>
  <c r="O29" i="20" s="1"/>
  <c r="O30" i="20" s="1"/>
  <c r="N28" i="20"/>
  <c r="N29" i="20" s="1"/>
  <c r="N30" i="20" s="1"/>
  <c r="M28" i="20"/>
  <c r="M29" i="20" s="1"/>
  <c r="M30" i="20" s="1"/>
  <c r="L28" i="20"/>
  <c r="L29" i="20" s="1"/>
  <c r="L30" i="20" s="1"/>
  <c r="K28" i="20"/>
  <c r="K29" i="20" s="1"/>
  <c r="K30" i="20" s="1"/>
  <c r="J28" i="20"/>
  <c r="J29" i="20" s="1"/>
  <c r="J30" i="20" s="1"/>
  <c r="G28" i="20"/>
  <c r="G29" i="20" s="1"/>
  <c r="G30" i="20" s="1"/>
  <c r="F28" i="20"/>
  <c r="F29" i="20" s="1"/>
  <c r="F30" i="20" s="1"/>
  <c r="E28" i="20"/>
  <c r="E29" i="20" s="1"/>
  <c r="E30" i="20" s="1"/>
  <c r="D28" i="20"/>
  <c r="D29" i="20" s="1"/>
  <c r="D30" i="20" s="1"/>
  <c r="P20" i="20"/>
  <c r="H20" i="20"/>
  <c r="O21" i="20"/>
  <c r="O22" i="20" s="1"/>
  <c r="O23" i="20" s="1"/>
  <c r="N21" i="20"/>
  <c r="N22" i="20" s="1"/>
  <c r="N23" i="20" s="1"/>
  <c r="M21" i="20"/>
  <c r="M22" i="20" s="1"/>
  <c r="M23" i="20" s="1"/>
  <c r="L21" i="20"/>
  <c r="L22" i="20" s="1"/>
  <c r="L23" i="20" s="1"/>
  <c r="K21" i="20"/>
  <c r="K22" i="20" s="1"/>
  <c r="K23" i="20" s="1"/>
  <c r="J21" i="20"/>
  <c r="J22" i="20" s="1"/>
  <c r="J23" i="20" s="1"/>
  <c r="G21" i="20"/>
  <c r="G22" i="20" s="1"/>
  <c r="G23" i="20" s="1"/>
  <c r="F21" i="20"/>
  <c r="F22" i="20" s="1"/>
  <c r="F23" i="20" s="1"/>
  <c r="E21" i="20"/>
  <c r="E22" i="20" s="1"/>
  <c r="E23" i="20" s="1"/>
  <c r="D21" i="20"/>
  <c r="D22" i="20" s="1"/>
  <c r="D23" i="20" s="1"/>
  <c r="O7" i="20"/>
  <c r="O8" i="20" s="1"/>
  <c r="O9" i="20" s="1"/>
  <c r="N7" i="20"/>
  <c r="N8" i="20" s="1"/>
  <c r="N9" i="20" s="1"/>
  <c r="M7" i="20"/>
  <c r="M8" i="20" s="1"/>
  <c r="M9" i="20" s="1"/>
  <c r="L7" i="20"/>
  <c r="L8" i="20" s="1"/>
  <c r="L9" i="20" s="1"/>
  <c r="K7" i="20"/>
  <c r="K8" i="20" s="1"/>
  <c r="K9" i="20" s="1"/>
  <c r="J7" i="20"/>
  <c r="J8" i="20" s="1"/>
  <c r="J9" i="20" s="1"/>
  <c r="G7" i="20"/>
  <c r="G8" i="20" s="1"/>
  <c r="G9" i="20" s="1"/>
  <c r="F7" i="20"/>
  <c r="F8" i="20" s="1"/>
  <c r="F9" i="20" s="1"/>
  <c r="E7" i="20"/>
  <c r="E8" i="20" s="1"/>
  <c r="E9" i="20" s="1"/>
  <c r="D7" i="20"/>
  <c r="O62" i="2"/>
  <c r="N62" i="2"/>
  <c r="M62" i="2"/>
  <c r="L62" i="2"/>
  <c r="K62" i="2"/>
  <c r="J62" i="2"/>
  <c r="G62" i="2"/>
  <c r="F62" i="2"/>
  <c r="E62" i="2"/>
  <c r="D62" i="2"/>
  <c r="O58" i="2"/>
  <c r="N58" i="2"/>
  <c r="M58" i="2"/>
  <c r="L58" i="2"/>
  <c r="K58" i="2"/>
  <c r="J58" i="2"/>
  <c r="G58" i="2"/>
  <c r="F58" i="2"/>
  <c r="E58" i="2"/>
  <c r="D58" i="2"/>
  <c r="O54" i="2"/>
  <c r="N54" i="2"/>
  <c r="M54" i="2"/>
  <c r="L54" i="2"/>
  <c r="K54" i="2"/>
  <c r="J54" i="2"/>
  <c r="G54" i="2"/>
  <c r="F54" i="2"/>
  <c r="E54" i="2"/>
  <c r="D54" i="2"/>
  <c r="O50" i="2"/>
  <c r="N50" i="2"/>
  <c r="M50" i="2"/>
  <c r="L50" i="2"/>
  <c r="K50" i="2"/>
  <c r="J50" i="2"/>
  <c r="G50" i="2"/>
  <c r="F50" i="2"/>
  <c r="E50" i="2"/>
  <c r="D50" i="2"/>
  <c r="O46" i="2"/>
  <c r="N46" i="2"/>
  <c r="M46" i="2"/>
  <c r="L46" i="2"/>
  <c r="K46" i="2"/>
  <c r="J46" i="2"/>
  <c r="G46" i="2"/>
  <c r="F46" i="2"/>
  <c r="E46" i="2"/>
  <c r="D46" i="2"/>
  <c r="O42" i="2"/>
  <c r="N42" i="2"/>
  <c r="M42" i="2"/>
  <c r="L42" i="2"/>
  <c r="K42" i="2"/>
  <c r="J42" i="2"/>
  <c r="G42" i="2"/>
  <c r="F42" i="2"/>
  <c r="E42" i="2"/>
  <c r="D42" i="2"/>
  <c r="O38" i="2"/>
  <c r="N38" i="2"/>
  <c r="M38" i="2"/>
  <c r="L38" i="2"/>
  <c r="K38" i="2"/>
  <c r="J38" i="2"/>
  <c r="G38" i="2"/>
  <c r="F38" i="2"/>
  <c r="E38" i="2"/>
  <c r="D38" i="2"/>
  <c r="O34" i="2"/>
  <c r="N34" i="2"/>
  <c r="M34" i="2"/>
  <c r="L34" i="2"/>
  <c r="K34" i="2"/>
  <c r="J34" i="2"/>
  <c r="G34" i="2"/>
  <c r="F34" i="2"/>
  <c r="E34" i="2"/>
  <c r="D34" i="2"/>
  <c r="O30" i="2"/>
  <c r="N30" i="2"/>
  <c r="M30" i="2"/>
  <c r="L30" i="2"/>
  <c r="K30" i="2"/>
  <c r="J30" i="2"/>
  <c r="G30" i="2"/>
  <c r="F30" i="2"/>
  <c r="E30" i="2"/>
  <c r="D30" i="2"/>
  <c r="O26" i="2"/>
  <c r="N26" i="2"/>
  <c r="M26" i="2"/>
  <c r="L26" i="2"/>
  <c r="K26" i="2"/>
  <c r="J26" i="2"/>
  <c r="G26" i="2"/>
  <c r="F26" i="2"/>
  <c r="E26" i="2"/>
  <c r="D26" i="2"/>
  <c r="O22" i="2"/>
  <c r="N22" i="2"/>
  <c r="M22" i="2"/>
  <c r="L22" i="2"/>
  <c r="K22" i="2"/>
  <c r="J22" i="2"/>
  <c r="G22" i="2"/>
  <c r="F22" i="2"/>
  <c r="E22" i="2"/>
  <c r="D22" i="2"/>
  <c r="E18" i="2"/>
  <c r="O18" i="2"/>
  <c r="N18" i="2"/>
  <c r="M18" i="2"/>
  <c r="L18" i="2"/>
  <c r="K18" i="2"/>
  <c r="J18" i="2"/>
  <c r="G18" i="2"/>
  <c r="F18" i="2"/>
  <c r="D18" i="2"/>
  <c r="H64" i="2"/>
  <c r="H63" i="2"/>
  <c r="H60" i="2"/>
  <c r="H59" i="2"/>
  <c r="H56" i="2"/>
  <c r="H55" i="2"/>
  <c r="H52" i="2"/>
  <c r="H51" i="2"/>
  <c r="H48" i="2"/>
  <c r="H47" i="2"/>
  <c r="H44" i="2"/>
  <c r="H43" i="2"/>
  <c r="H40" i="2"/>
  <c r="H39" i="2"/>
  <c r="H36" i="2"/>
  <c r="H35" i="2"/>
  <c r="H32" i="2"/>
  <c r="H31" i="2"/>
  <c r="H28" i="2"/>
  <c r="H27" i="2"/>
  <c r="H24" i="2"/>
  <c r="H23" i="2"/>
  <c r="AB132" i="18"/>
  <c r="AB119" i="18"/>
  <c r="AB104" i="18"/>
  <c r="AB84" i="18"/>
  <c r="AB71" i="18"/>
  <c r="AB45" i="18"/>
  <c r="AB38" i="18"/>
  <c r="AB30" i="18"/>
  <c r="AB20" i="18"/>
  <c r="AB11" i="18"/>
  <c r="H46" i="2" l="1"/>
  <c r="H58" i="2"/>
  <c r="H62" i="2"/>
  <c r="H22" i="2"/>
  <c r="H30" i="2"/>
  <c r="H38" i="2"/>
  <c r="P14" i="20"/>
  <c r="P15" i="20" s="1"/>
  <c r="P16" i="20" s="1"/>
  <c r="H50" i="2"/>
  <c r="H54" i="2"/>
  <c r="H26" i="2"/>
  <c r="H34" i="2"/>
  <c r="H42" i="2"/>
  <c r="H14" i="20"/>
  <c r="H15" i="20" s="1"/>
  <c r="H16" i="20" s="1"/>
  <c r="J15" i="20"/>
  <c r="J16" i="20" s="1"/>
  <c r="P21" i="20"/>
  <c r="P22" i="20" s="1"/>
  <c r="P23" i="20" s="1"/>
  <c r="H28" i="20"/>
  <c r="H29" i="20" s="1"/>
  <c r="H30" i="20" s="1"/>
  <c r="P28" i="20"/>
  <c r="P29" i="20" s="1"/>
  <c r="P30" i="20" s="1"/>
  <c r="H42" i="20"/>
  <c r="H43" i="20" s="1"/>
  <c r="H44" i="20" s="1"/>
  <c r="P42" i="20"/>
  <c r="P43" i="20" s="1"/>
  <c r="P44" i="20" s="1"/>
  <c r="H21" i="20"/>
  <c r="H22" i="20" s="1"/>
  <c r="H23" i="20" s="1"/>
  <c r="H7" i="20"/>
  <c r="P7" i="20"/>
  <c r="P8" i="20" s="1"/>
  <c r="P9" i="20" s="1"/>
  <c r="H35" i="20"/>
  <c r="H36" i="20" s="1"/>
  <c r="H37" i="20" s="1"/>
  <c r="P35" i="20"/>
  <c r="P36" i="20" s="1"/>
  <c r="P37" i="20" s="1"/>
  <c r="O3" i="2" l="1"/>
  <c r="O16" i="2"/>
  <c r="N16" i="2"/>
  <c r="M16" i="2"/>
  <c r="L16" i="2"/>
  <c r="K16" i="2"/>
  <c r="J16" i="2"/>
  <c r="G16" i="2"/>
  <c r="F16" i="2"/>
  <c r="E16" i="2"/>
  <c r="D16" i="2"/>
  <c r="O15" i="2" l="1"/>
  <c r="N15" i="2"/>
  <c r="M15" i="2"/>
  <c r="L15" i="2"/>
  <c r="K15" i="2"/>
  <c r="J15" i="2"/>
  <c r="G15" i="2"/>
  <c r="F15" i="2"/>
  <c r="E15" i="2"/>
  <c r="D15" i="2"/>
  <c r="O14" i="2"/>
  <c r="N14" i="2"/>
  <c r="M14" i="2"/>
  <c r="L14" i="2"/>
  <c r="K14" i="2"/>
  <c r="J14" i="2"/>
  <c r="G14" i="2"/>
  <c r="F14" i="2"/>
  <c r="E14" i="2"/>
  <c r="D14" i="2" l="1"/>
  <c r="G7" i="1" l="1"/>
  <c r="G7" i="8" s="1"/>
  <c r="G6" i="8"/>
  <c r="G5" i="1"/>
  <c r="P14" i="2" l="1"/>
  <c r="F32" i="8" l="1"/>
  <c r="F15" i="1"/>
  <c r="F17" i="1" s="1"/>
  <c r="P59" i="2" l="1"/>
  <c r="H14" i="2" l="1"/>
  <c r="R14" i="2" s="1"/>
  <c r="D7" i="8"/>
  <c r="D6" i="8"/>
  <c r="D5" i="8"/>
  <c r="F31" i="1" l="1"/>
  <c r="F33" i="1" s="1"/>
  <c r="F28" i="1"/>
  <c r="F30" i="1" s="1"/>
  <c r="I40" i="1" l="1"/>
  <c r="I42" i="1" s="1"/>
  <c r="H40" i="1"/>
  <c r="H42" i="1" s="1"/>
  <c r="G40" i="1"/>
  <c r="G42" i="1" s="1"/>
  <c r="F40" i="1"/>
  <c r="F42" i="1" s="1"/>
  <c r="I37" i="1"/>
  <c r="I39" i="1" s="1"/>
  <c r="H37" i="1"/>
  <c r="H39" i="1" s="1"/>
  <c r="G37" i="1"/>
  <c r="G39" i="1" s="1"/>
  <c r="F37" i="1"/>
  <c r="F39" i="1" s="1"/>
  <c r="I34" i="1"/>
  <c r="I36" i="1" s="1"/>
  <c r="H34" i="1"/>
  <c r="H36" i="1" s="1"/>
  <c r="G34" i="1"/>
  <c r="G36" i="1" s="1"/>
  <c r="F34" i="1"/>
  <c r="F36" i="1" s="1"/>
  <c r="I31" i="1"/>
  <c r="I33" i="1" s="1"/>
  <c r="H31" i="1"/>
  <c r="H33" i="1" s="1"/>
  <c r="G31" i="1"/>
  <c r="G33" i="1" s="1"/>
  <c r="I28" i="1"/>
  <c r="I30" i="1" s="1"/>
  <c r="H28" i="1"/>
  <c r="H30" i="1" s="1"/>
  <c r="G28" i="1"/>
  <c r="G30" i="1" s="1"/>
  <c r="I25" i="1"/>
  <c r="I27" i="1" s="1"/>
  <c r="H25" i="1"/>
  <c r="H27" i="1" s="1"/>
  <c r="G25" i="1"/>
  <c r="G27" i="1" s="1"/>
  <c r="F25" i="1"/>
  <c r="F27" i="1" s="1"/>
  <c r="I21" i="1"/>
  <c r="I23" i="1" s="1"/>
  <c r="H21" i="1"/>
  <c r="H23" i="1" s="1"/>
  <c r="G21" i="1"/>
  <c r="G23" i="1" s="1"/>
  <c r="F21" i="1"/>
  <c r="F23" i="1" s="1"/>
  <c r="I18" i="1"/>
  <c r="I20" i="1" s="1"/>
  <c r="H18" i="1"/>
  <c r="H20" i="1" s="1"/>
  <c r="G18" i="1"/>
  <c r="G20" i="1" s="1"/>
  <c r="F18" i="1"/>
  <c r="F20" i="1" s="1"/>
  <c r="I15" i="1" l="1"/>
  <c r="H15" i="1"/>
  <c r="G15" i="1"/>
  <c r="G17" i="1" s="1"/>
  <c r="E14" i="8"/>
  <c r="I12" i="1"/>
  <c r="H12" i="1"/>
  <c r="G12" i="1"/>
  <c r="G14" i="1" s="1"/>
  <c r="F12" i="1"/>
  <c r="F14" i="1" s="1"/>
  <c r="K10" i="1"/>
  <c r="H18" i="2"/>
  <c r="G92" i="8"/>
  <c r="G91" i="8"/>
  <c r="G90" i="8"/>
  <c r="G89" i="8"/>
  <c r="F92" i="8"/>
  <c r="F91" i="8"/>
  <c r="F90" i="8"/>
  <c r="F89" i="8"/>
  <c r="G88" i="8"/>
  <c r="G87" i="8"/>
  <c r="G86" i="8"/>
  <c r="G85" i="8"/>
  <c r="F88" i="8"/>
  <c r="F87" i="8"/>
  <c r="F86" i="8"/>
  <c r="F85" i="8"/>
  <c r="G84" i="8"/>
  <c r="G83" i="8"/>
  <c r="G82" i="8"/>
  <c r="G81" i="8"/>
  <c r="F84" i="8"/>
  <c r="F83" i="8"/>
  <c r="F82" i="8"/>
  <c r="F81" i="8"/>
  <c r="G80" i="8"/>
  <c r="G79" i="8"/>
  <c r="G78" i="8"/>
  <c r="G77" i="8"/>
  <c r="F80" i="8"/>
  <c r="F79" i="8"/>
  <c r="F78" i="8"/>
  <c r="F77" i="8"/>
  <c r="G76" i="8"/>
  <c r="G75" i="8"/>
  <c r="G74" i="8"/>
  <c r="G73" i="8"/>
  <c r="F76" i="8"/>
  <c r="F75" i="8"/>
  <c r="F74" i="8"/>
  <c r="F73" i="8"/>
  <c r="G72" i="8"/>
  <c r="G71" i="8"/>
  <c r="G70" i="8"/>
  <c r="G69" i="8"/>
  <c r="F72" i="8"/>
  <c r="F71" i="8"/>
  <c r="F70" i="8"/>
  <c r="F69" i="8"/>
  <c r="G68" i="8"/>
  <c r="G67" i="8"/>
  <c r="G66" i="8"/>
  <c r="G65" i="8"/>
  <c r="F68" i="8"/>
  <c r="F67" i="8"/>
  <c r="F66" i="8"/>
  <c r="F65" i="8"/>
  <c r="G60" i="8"/>
  <c r="G59" i="8"/>
  <c r="G58" i="8"/>
  <c r="G57" i="8"/>
  <c r="F57" i="8"/>
  <c r="G64" i="8"/>
  <c r="G63" i="8"/>
  <c r="G62" i="8"/>
  <c r="G61" i="8"/>
  <c r="F64" i="8"/>
  <c r="F63" i="8"/>
  <c r="F62" i="8"/>
  <c r="F61" i="8"/>
  <c r="F60" i="8"/>
  <c r="F59" i="8"/>
  <c r="F58" i="8"/>
  <c r="G56" i="8"/>
  <c r="G55" i="8"/>
  <c r="G54" i="8"/>
  <c r="G53" i="8"/>
  <c r="F56" i="8"/>
  <c r="F55" i="8"/>
  <c r="F54" i="8"/>
  <c r="F53" i="8"/>
  <c r="G49" i="8"/>
  <c r="G48" i="8"/>
  <c r="G47" i="8"/>
  <c r="G46" i="8"/>
  <c r="F49" i="8"/>
  <c r="F48" i="8"/>
  <c r="F47" i="8"/>
  <c r="F46" i="8"/>
  <c r="G45" i="8"/>
  <c r="G44" i="8"/>
  <c r="G43" i="8"/>
  <c r="G42" i="8"/>
  <c r="F45" i="8"/>
  <c r="F44" i="8"/>
  <c r="F43" i="8"/>
  <c r="F42" i="8"/>
  <c r="G41" i="8"/>
  <c r="G40" i="8"/>
  <c r="G39" i="8"/>
  <c r="G38" i="8"/>
  <c r="F41" i="8"/>
  <c r="F40" i="8"/>
  <c r="F39" i="8"/>
  <c r="F38" i="8"/>
  <c r="G37" i="8"/>
  <c r="G36" i="8"/>
  <c r="G35" i="8"/>
  <c r="G34" i="8"/>
  <c r="F37" i="8"/>
  <c r="F36" i="8"/>
  <c r="F35" i="8"/>
  <c r="F34" i="8"/>
  <c r="G33" i="8"/>
  <c r="G32" i="8"/>
  <c r="G31" i="8"/>
  <c r="F33" i="8"/>
  <c r="F31" i="8"/>
  <c r="G30" i="8"/>
  <c r="F30" i="8"/>
  <c r="G29" i="8"/>
  <c r="G28" i="8"/>
  <c r="G27" i="8"/>
  <c r="G26" i="8"/>
  <c r="F29" i="8"/>
  <c r="F28" i="8"/>
  <c r="F27" i="8"/>
  <c r="F26" i="8"/>
  <c r="F22" i="8"/>
  <c r="G25" i="8"/>
  <c r="G24" i="8"/>
  <c r="G23" i="8"/>
  <c r="G22" i="8"/>
  <c r="F25" i="8"/>
  <c r="F24" i="8"/>
  <c r="F23" i="8"/>
  <c r="G21" i="8"/>
  <c r="G20" i="8"/>
  <c r="G19" i="8"/>
  <c r="G18" i="8"/>
  <c r="F21" i="8"/>
  <c r="F20" i="8"/>
  <c r="F19" i="8"/>
  <c r="F18" i="8"/>
  <c r="G17" i="8"/>
  <c r="G16" i="8"/>
  <c r="G15" i="8"/>
  <c r="F17" i="8"/>
  <c r="F16" i="8"/>
  <c r="F15" i="8"/>
  <c r="G14" i="8"/>
  <c r="F14" i="8"/>
  <c r="G13" i="8"/>
  <c r="G12" i="8"/>
  <c r="F13" i="8"/>
  <c r="F12" i="8"/>
  <c r="G10" i="8"/>
  <c r="F10" i="8"/>
  <c r="G11" i="8"/>
  <c r="F11" i="8"/>
  <c r="D92" i="8"/>
  <c r="C92" i="8"/>
  <c r="D91" i="8"/>
  <c r="C91" i="8"/>
  <c r="D90" i="8"/>
  <c r="C90" i="8"/>
  <c r="C89" i="8"/>
  <c r="D89" i="8"/>
  <c r="D88" i="8"/>
  <c r="C88" i="8"/>
  <c r="D87" i="8"/>
  <c r="C87" i="8"/>
  <c r="D86" i="8"/>
  <c r="C86" i="8"/>
  <c r="C85" i="8"/>
  <c r="D85" i="8"/>
  <c r="D84" i="8"/>
  <c r="C84" i="8"/>
  <c r="D83" i="8"/>
  <c r="C83" i="8"/>
  <c r="D82" i="8"/>
  <c r="C82" i="8"/>
  <c r="C81" i="8"/>
  <c r="D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C49" i="8"/>
  <c r="C48" i="8"/>
  <c r="C47" i="8"/>
  <c r="C46" i="8"/>
  <c r="B49" i="8"/>
  <c r="B48" i="8"/>
  <c r="B47" i="8"/>
  <c r="B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B86" i="8"/>
  <c r="B91" i="8"/>
  <c r="B88" i="8"/>
  <c r="B89" i="8"/>
  <c r="D17" i="8"/>
  <c r="D16" i="8"/>
  <c r="D15" i="8"/>
  <c r="D14" i="8"/>
  <c r="D13" i="8"/>
  <c r="D12" i="8"/>
  <c r="D11" i="8"/>
  <c r="D10" i="8"/>
  <c r="D9" i="8"/>
  <c r="C17" i="8"/>
  <c r="C16" i="8"/>
  <c r="C15" i="8"/>
  <c r="C14" i="8"/>
  <c r="C13" i="8"/>
  <c r="C12" i="8"/>
  <c r="C11" i="8"/>
  <c r="C10"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E72" i="8"/>
  <c r="Q46" i="1"/>
  <c r="O46" i="1"/>
  <c r="Q10" i="1"/>
  <c r="O10" i="1"/>
  <c r="M10" i="1"/>
  <c r="E49" i="8"/>
  <c r="E45" i="8"/>
  <c r="E41" i="8"/>
  <c r="P44" i="2"/>
  <c r="E37" i="8"/>
  <c r="E33" i="8"/>
  <c r="E29" i="8"/>
  <c r="E25" i="8"/>
  <c r="E21" i="8"/>
  <c r="O68" i="2"/>
  <c r="O72" i="2" s="1"/>
  <c r="N67" i="2"/>
  <c r="N71" i="2" s="1"/>
  <c r="M68" i="2"/>
  <c r="M72" i="2" s="1"/>
  <c r="E39" i="8"/>
  <c r="P20" i="2"/>
  <c r="E68" i="2"/>
  <c r="E72" i="2" s="1"/>
  <c r="D67" i="2"/>
  <c r="D71" i="2" s="1"/>
  <c r="E56" i="8"/>
  <c r="E60" i="8"/>
  <c r="E64" i="8"/>
  <c r="E68" i="8"/>
  <c r="E76" i="8"/>
  <c r="E80" i="8"/>
  <c r="E84" i="8"/>
  <c r="E88" i="8"/>
  <c r="E92" i="8"/>
  <c r="J66" i="2"/>
  <c r="E67" i="2"/>
  <c r="E71" i="2" s="1"/>
  <c r="F67" i="2"/>
  <c r="F71" i="2" s="1"/>
  <c r="G67" i="2"/>
  <c r="G71" i="2" s="1"/>
  <c r="K67" i="2"/>
  <c r="K71" i="2" s="1"/>
  <c r="J68" i="2"/>
  <c r="J72" i="2" s="1"/>
  <c r="L68" i="2"/>
  <c r="L72" i="2" s="1"/>
  <c r="E22" i="8"/>
  <c r="E30" i="8"/>
  <c r="E46" i="8"/>
  <c r="P46" i="2"/>
  <c r="P47" i="2"/>
  <c r="P48" i="2"/>
  <c r="P50" i="2"/>
  <c r="P51" i="2"/>
  <c r="P52" i="2"/>
  <c r="P24" i="2"/>
  <c r="P27" i="2"/>
  <c r="E40" i="8"/>
  <c r="P43" i="2"/>
  <c r="P28" i="2"/>
  <c r="P22" i="2"/>
  <c r="E28" i="8"/>
  <c r="P62" i="2"/>
  <c r="P23" i="2"/>
  <c r="P32" i="2"/>
  <c r="P31" i="2"/>
  <c r="E48" i="8"/>
  <c r="P39" i="2"/>
  <c r="P40" i="2"/>
  <c r="P38" i="2"/>
  <c r="E36" i="8"/>
  <c r="P42" i="2"/>
  <c r="P36" i="2"/>
  <c r="P35" i="2"/>
  <c r="P26" i="2"/>
  <c r="P34" i="2"/>
  <c r="P30" i="2"/>
  <c r="E71" i="8"/>
  <c r="J13" i="1"/>
  <c r="E59" i="8"/>
  <c r="E38" i="8"/>
  <c r="E57" i="8"/>
  <c r="E20" i="8"/>
  <c r="E32" i="8"/>
  <c r="J32" i="1"/>
  <c r="E74" i="8"/>
  <c r="J55" i="1"/>
  <c r="E87" i="8"/>
  <c r="E44" i="8"/>
  <c r="J29" i="1"/>
  <c r="P64" i="2"/>
  <c r="P63" i="2"/>
  <c r="P60" i="2"/>
  <c r="R59" i="2"/>
  <c r="E42" i="8"/>
  <c r="P58" i="2"/>
  <c r="P55" i="2"/>
  <c r="E34" i="8"/>
  <c r="E26" i="8"/>
  <c r="J16" i="1"/>
  <c r="E83" i="8"/>
  <c r="E63" i="8"/>
  <c r="E65" i="8"/>
  <c r="P54" i="2"/>
  <c r="J68" i="1"/>
  <c r="E24" i="8"/>
  <c r="E54" i="8"/>
  <c r="J64" i="1"/>
  <c r="J70" i="1"/>
  <c r="E58" i="8"/>
  <c r="E55" i="8"/>
  <c r="J61" i="1"/>
  <c r="E86" i="8"/>
  <c r="E91" i="8"/>
  <c r="E18" i="8"/>
  <c r="E69" i="8"/>
  <c r="J62" i="1"/>
  <c r="J48" i="1"/>
  <c r="E67" i="8"/>
  <c r="J51" i="1"/>
  <c r="E82" i="8"/>
  <c r="J19" i="1"/>
  <c r="E79" i="8"/>
  <c r="E62" i="8"/>
  <c r="E75" i="8"/>
  <c r="J76" i="1"/>
  <c r="J52" i="1"/>
  <c r="E53" i="8"/>
  <c r="J49" i="1"/>
  <c r="J74" i="1"/>
  <c r="J57" i="1"/>
  <c r="E66" i="8"/>
  <c r="J26" i="1"/>
  <c r="E81" i="8"/>
  <c r="J71" i="1"/>
  <c r="J77" i="1"/>
  <c r="E89" i="8"/>
  <c r="J54" i="1"/>
  <c r="E90" i="8"/>
  <c r="E61" i="8"/>
  <c r="E78" i="8"/>
  <c r="J58" i="1"/>
  <c r="E70" i="8"/>
  <c r="J65" i="1"/>
  <c r="E73" i="8"/>
  <c r="J67" i="1"/>
  <c r="E77" i="8"/>
  <c r="J38" i="1"/>
  <c r="J41" i="1"/>
  <c r="J35" i="1"/>
  <c r="J22" i="1"/>
  <c r="M66" i="2"/>
  <c r="L66" i="2"/>
  <c r="H19" i="2"/>
  <c r="E19" i="8"/>
  <c r="E47" i="8"/>
  <c r="O66" i="2"/>
  <c r="H20" i="2"/>
  <c r="J66" i="1" l="1"/>
  <c r="J56" i="1"/>
  <c r="J72" i="1"/>
  <c r="H14" i="1"/>
  <c r="E12" i="8" s="1"/>
  <c r="H17" i="1"/>
  <c r="E16" i="8" s="1"/>
  <c r="I14" i="1"/>
  <c r="E13" i="8" s="1"/>
  <c r="I17" i="1"/>
  <c r="E17" i="8" s="1"/>
  <c r="J53" i="1"/>
  <c r="J63" i="1"/>
  <c r="J59" i="1"/>
  <c r="J50" i="1"/>
  <c r="J69" i="1"/>
  <c r="J78" i="1"/>
  <c r="R39" i="2"/>
  <c r="E10" i="8"/>
  <c r="R64" i="2"/>
  <c r="R63" i="2"/>
  <c r="R32" i="2"/>
  <c r="R40" i="2"/>
  <c r="R34" i="2"/>
  <c r="R31" i="2"/>
  <c r="R38" i="2"/>
  <c r="R23" i="2"/>
  <c r="R54" i="2"/>
  <c r="R52" i="2"/>
  <c r="R50" i="2"/>
  <c r="R48" i="2"/>
  <c r="R47" i="2"/>
  <c r="R36" i="2"/>
  <c r="H16" i="2"/>
  <c r="H15" i="2"/>
  <c r="P15" i="2"/>
  <c r="J70" i="2"/>
  <c r="R28" i="2"/>
  <c r="R26" i="2"/>
  <c r="R58" i="2"/>
  <c r="R30" i="2"/>
  <c r="M70" i="2"/>
  <c r="R24" i="2"/>
  <c r="R22" i="2"/>
  <c r="B60" i="8"/>
  <c r="B56" i="8"/>
  <c r="M46" i="1"/>
  <c r="B54" i="8"/>
  <c r="B58" i="8"/>
  <c r="B62" i="8"/>
  <c r="P16" i="2"/>
  <c r="O70" i="2"/>
  <c r="L70" i="2"/>
  <c r="R42" i="2"/>
  <c r="R43" i="2"/>
  <c r="J25" i="1"/>
  <c r="J27" i="1" s="1"/>
  <c r="R35" i="2"/>
  <c r="R44" i="2"/>
  <c r="R27" i="2"/>
  <c r="R51" i="2"/>
  <c r="R46" i="2"/>
  <c r="E27" i="8"/>
  <c r="B53" i="8"/>
  <c r="B55" i="8"/>
  <c r="B57" i="8"/>
  <c r="B59" i="8"/>
  <c r="B61" i="8"/>
  <c r="B63" i="8"/>
  <c r="B65" i="8"/>
  <c r="B67" i="8"/>
  <c r="B69" i="8"/>
  <c r="B71" i="8"/>
  <c r="B73" i="8"/>
  <c r="B75" i="8"/>
  <c r="B77" i="8"/>
  <c r="B79" i="8"/>
  <c r="B81" i="8"/>
  <c r="B83" i="8"/>
  <c r="B85" i="8"/>
  <c r="B87" i="8"/>
  <c r="B90" i="8"/>
  <c r="B92" i="8"/>
  <c r="K46" i="1"/>
  <c r="B64" i="8"/>
  <c r="B66" i="8"/>
  <c r="B68" i="8"/>
  <c r="B70" i="8"/>
  <c r="B72" i="8"/>
  <c r="B74" i="8"/>
  <c r="B76" i="8"/>
  <c r="B78" i="8"/>
  <c r="B80" i="8"/>
  <c r="B82" i="8"/>
  <c r="B84" i="8"/>
  <c r="J37" i="1"/>
  <c r="J39" i="1" s="1"/>
  <c r="K68" i="2"/>
  <c r="K72" i="2" s="1"/>
  <c r="R60" i="2"/>
  <c r="R20" i="2"/>
  <c r="R55" i="2"/>
  <c r="E85" i="8"/>
  <c r="J73" i="1"/>
  <c r="J75" i="1" s="1"/>
  <c r="E35" i="8"/>
  <c r="J31" i="1"/>
  <c r="J33" i="1" s="1"/>
  <c r="P56" i="2"/>
  <c r="R56" i="2" s="1"/>
  <c r="D68" i="2"/>
  <c r="D72" i="2" s="1"/>
  <c r="F66" i="2"/>
  <c r="F70" i="2" s="1"/>
  <c r="J67" i="2"/>
  <c r="J71" i="2" s="1"/>
  <c r="L67" i="2"/>
  <c r="N66" i="2"/>
  <c r="N70" i="2" s="1"/>
  <c r="H67" i="2"/>
  <c r="R62" i="2"/>
  <c r="F68" i="2"/>
  <c r="F72" i="2" s="1"/>
  <c r="G68" i="2"/>
  <c r="G72" i="2" s="1"/>
  <c r="K66" i="2"/>
  <c r="K70" i="2" s="1"/>
  <c r="J34" i="1"/>
  <c r="J36" i="1" s="1"/>
  <c r="M67" i="2"/>
  <c r="M71" i="2" s="1"/>
  <c r="N68" i="2"/>
  <c r="N72" i="2" s="1"/>
  <c r="O67" i="2"/>
  <c r="O71" i="2" s="1"/>
  <c r="J12" i="1"/>
  <c r="J14" i="1" s="1"/>
  <c r="E11" i="8"/>
  <c r="E23" i="8"/>
  <c r="J21" i="1"/>
  <c r="J23" i="1" s="1"/>
  <c r="E15" i="8"/>
  <c r="J15" i="1"/>
  <c r="J17" i="1" s="1"/>
  <c r="J40" i="1"/>
  <c r="J42" i="1" s="1"/>
  <c r="J18" i="1"/>
  <c r="J20" i="1" s="1"/>
  <c r="P19" i="2"/>
  <c r="R19" i="2" s="1"/>
  <c r="P18" i="2"/>
  <c r="E66" i="2"/>
  <c r="E70" i="2" s="1"/>
  <c r="E43" i="8"/>
  <c r="G66" i="2"/>
  <c r="G70" i="2" s="1"/>
  <c r="D66" i="2"/>
  <c r="H71" i="2" l="1"/>
  <c r="R15" i="2"/>
  <c r="R16" i="2"/>
  <c r="P66" i="2"/>
  <c r="P70" i="2" s="1"/>
  <c r="P67" i="2"/>
  <c r="P71" i="2" s="1"/>
  <c r="H68" i="2"/>
  <c r="H72" i="2" s="1"/>
  <c r="P68" i="2"/>
  <c r="P72" i="2" s="1"/>
  <c r="D70" i="2"/>
  <c r="H66" i="2"/>
  <c r="J28" i="1"/>
  <c r="J30" i="1" s="1"/>
  <c r="E31" i="8"/>
  <c r="R18" i="2"/>
  <c r="R67" i="2" l="1"/>
  <c r="R71" i="2" s="1"/>
  <c r="R68" i="2"/>
  <c r="R72" i="2" s="1"/>
  <c r="H70" i="2"/>
  <c r="R66" i="2"/>
  <c r="R70" i="2" s="1"/>
  <c r="G5" i="8" l="1"/>
  <c r="H6" i="20"/>
  <c r="H8" i="20" s="1"/>
  <c r="H9" i="20" s="1"/>
  <c r="D8" i="20"/>
  <c r="D9" i="20" s="1"/>
</calcChain>
</file>

<file path=xl/sharedStrings.xml><?xml version="1.0" encoding="utf-8"?>
<sst xmlns="http://schemas.openxmlformats.org/spreadsheetml/2006/main" count="2582" uniqueCount="378">
  <si>
    <t>A</t>
  </si>
  <si>
    <t>Criminal</t>
  </si>
  <si>
    <t>Year-to-Date</t>
  </si>
  <si>
    <t>Circuit (defendants)</t>
  </si>
  <si>
    <t>Total # of defendants</t>
  </si>
  <si>
    <t>% mtg level</t>
  </si>
  <si>
    <t>County (defendants)</t>
  </si>
  <si>
    <t>Juvenile Delinquency (juveniles)</t>
  </si>
  <si>
    <t>Total # of juveniles</t>
  </si>
  <si>
    <t>Traffic (UTC)</t>
  </si>
  <si>
    <t>Total # UTC</t>
  </si>
  <si>
    <t>B</t>
  </si>
  <si>
    <t>Civil</t>
  </si>
  <si>
    <t>Circuit (cases)</t>
  </si>
  <si>
    <t>Total # of cases</t>
  </si>
  <si>
    <t>County (cases)</t>
  </si>
  <si>
    <t>Circuit Probate (cases)</t>
  </si>
  <si>
    <t>Family (cases)</t>
  </si>
  <si>
    <t>Juvenile Dependency (cases)</t>
  </si>
  <si>
    <t>Total # of docket entries</t>
  </si>
  <si>
    <t>Juvenile Dependency (juveniles)</t>
  </si>
  <si>
    <t xml:space="preserve">Version #: </t>
  </si>
  <si>
    <t xml:space="preserve">County: </t>
  </si>
  <si>
    <t>Contact:</t>
  </si>
  <si>
    <t>E-mail:</t>
  </si>
  <si>
    <t xml:space="preserve">Report for the Month of: </t>
  </si>
  <si>
    <t>Reopenings</t>
  </si>
  <si>
    <t>NOA's</t>
  </si>
  <si>
    <t>Notes:</t>
  </si>
  <si>
    <t>Total Number of Financial Receipts for the Year:</t>
  </si>
  <si>
    <t>Projected</t>
  </si>
  <si>
    <t>Actual</t>
  </si>
  <si>
    <t>Circuit</t>
  </si>
  <si>
    <t>County</t>
  </si>
  <si>
    <t>Juvenile Delinquency</t>
  </si>
  <si>
    <t>Traffic</t>
  </si>
  <si>
    <t>Total</t>
  </si>
  <si>
    <t>Probate</t>
  </si>
  <si>
    <t>Family</t>
  </si>
  <si>
    <t>Juvenile Dependency</t>
  </si>
  <si>
    <t>Cases/Defendants</t>
  </si>
  <si>
    <t>Grand Total</t>
  </si>
  <si>
    <t>Projections</t>
  </si>
  <si>
    <t>Telephone:</t>
  </si>
  <si>
    <t>Outputs Monthly Report Form for CCOC</t>
  </si>
  <si>
    <t>Timeliness Quarterly Report Form for CCOC</t>
  </si>
  <si>
    <t>Annual Financial Receipts</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</si>
  <si>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</si>
  <si>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</si>
  <si>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</si>
  <si>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</si>
  <si>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</si>
  <si>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</si>
  <si>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</si>
  <si>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</si>
  <si>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</si>
  <si>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</si>
  <si>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</si>
  <si>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</si>
  <si>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</si>
  <si>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</si>
  <si>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</si>
  <si>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</si>
  <si>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</si>
  <si>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</si>
  <si>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</si>
  <si>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</si>
  <si>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</si>
  <si>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</si>
  <si>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</si>
  <si>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</si>
  <si>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</si>
  <si>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</si>
  <si>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</si>
  <si>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</si>
  <si>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</si>
  <si>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</si>
  <si>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</si>
  <si>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</si>
  <si>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</si>
  <si>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</si>
  <si>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</si>
  <si>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</si>
  <si>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</si>
  <si>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</si>
  <si>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</si>
  <si>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</si>
  <si>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</si>
  <si>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</si>
  <si>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</si>
  <si>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</si>
  <si>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</si>
  <si>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</si>
  <si>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</si>
  <si>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</si>
  <si>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</si>
  <si>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</si>
  <si>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</si>
  <si>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</si>
  <si>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</si>
  <si>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</si>
  <si>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</si>
  <si>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</si>
  <si>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</si>
  <si>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</si>
  <si>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</si>
  <si>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</si>
  <si>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</si>
  <si>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</si>
  <si>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</si>
  <si>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</si>
  <si>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</si>
  <si>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</si>
  <si>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Jul</t>
  </si>
  <si>
    <t>Aug</t>
  </si>
  <si>
    <t>Sep</t>
  </si>
  <si>
    <t>Oct</t>
  </si>
  <si>
    <t>Nov</t>
  </si>
  <si>
    <t>Dec</t>
  </si>
  <si>
    <t>Jan</t>
  </si>
  <si>
    <t>Feb</t>
  </si>
  <si>
    <t>Mar</t>
  </si>
  <si>
    <t>Apr</t>
  </si>
  <si>
    <t>May</t>
  </si>
  <si>
    <t>Jun</t>
  </si>
  <si>
    <t>Hardee</t>
  </si>
  <si>
    <t>Year-to-Date % of Projections</t>
  </si>
  <si>
    <t>Circuit Criminal</t>
  </si>
  <si>
    <t>County Criminal</t>
  </si>
  <si>
    <t>Criminal Traffic</t>
  </si>
  <si>
    <t>Circuit Civil</t>
  </si>
  <si>
    <t>County Civil</t>
  </si>
  <si>
    <t>Civil Traffic</t>
  </si>
  <si>
    <t>Reason Code</t>
  </si>
  <si>
    <t>Current Actions to Improve</t>
  </si>
  <si>
    <t>Other</t>
  </si>
  <si>
    <t>Procedural</t>
  </si>
  <si>
    <t>Systems</t>
  </si>
  <si>
    <t>Actions to Improve</t>
  </si>
  <si>
    <t>Quarter</t>
  </si>
  <si>
    <t>CCOC Standard</t>
  </si>
  <si>
    <t>Clerk Performance</t>
  </si>
  <si>
    <t>1st Quarter</t>
  </si>
  <si>
    <t>2nd Quarter</t>
  </si>
  <si>
    <t>3rd Quarter</t>
  </si>
  <si>
    <t>4th Quarter</t>
  </si>
  <si>
    <t xml:space="preserve"> 
Timeliness Measeure # 1</t>
  </si>
  <si>
    <t xml:space="preserve"> 
Timeliness Measeure # 2</t>
  </si>
  <si>
    <t>NASSAU</t>
  </si>
  <si>
    <t>LEVY</t>
  </si>
  <si>
    <t>E-Filing</t>
  </si>
  <si>
    <t>Staffing - Insufficient Personnel</t>
  </si>
  <si>
    <t>Staffing - Training Required</t>
  </si>
  <si>
    <t xml:space="preserve">Report Month of (Quarter Ending): </t>
  </si>
  <si>
    <t>Timeliness Quarterly Action Plan Form for CCOC</t>
  </si>
  <si>
    <t xml:space="preserve">We are a small county with several Supreme Court death warrant appeals that had priority. </t>
  </si>
  <si>
    <t>Coversion, server, and move downtime</t>
  </si>
  <si>
    <t>Correct issues of filings not moving from eportal to CMS</t>
  </si>
  <si>
    <t>Additional training on meeting Performance Measures</t>
  </si>
  <si>
    <t>Incidental - Bereavement &amp; Sick Leave</t>
  </si>
  <si>
    <t>Reorganizing Office Staff at this Time</t>
  </si>
  <si>
    <t>Standards reviewed with staff when processing paper filings. eFiled cases were the focus when it should've been paper &amp; electronic equally. Cases will be monitored more closely by management.</t>
  </si>
  <si>
    <t xml:space="preserve">We experienced  problems entering traffic citations with our new Case Management System.  These problems are being corrected in our next release that will go live on 1/21/2014.  Also, in February we go live with Ecitations and this will help speed up the process.  </t>
  </si>
  <si>
    <t>Established a mandatory 1.5 hrs/day for all civil staff to process efilings</t>
  </si>
  <si>
    <t>Electornic citations led to errors in entering zeros as O's and O's as zeros in the citation number. We have asked the agencies to use a / thru zeros and staff to be more careful in keying.</t>
  </si>
  <si>
    <t>Due to the sudden retirement of a 30 year employee, we are training new staff.</t>
  </si>
  <si>
    <t>Clericus was implemented 9/27/2013 and we are still learning the system.</t>
  </si>
  <si>
    <t>As the problems get worked out this will improve.</t>
  </si>
  <si>
    <t>Additional cross training will occur immediatley</t>
  </si>
  <si>
    <t>Training efforts have been completed. We anticipate rate will improve in the next quarter.</t>
  </si>
  <si>
    <t>This is a one employee department. Employees in other departments will be used to cover this when employee is out.</t>
  </si>
  <si>
    <t>The division is still adjusting to new case maintenance system. E-filing should assist with improving the timeliness.</t>
  </si>
  <si>
    <t>A high percentage of cases are rejected. When cases are resubmitted, the calculation for timeliness is based on the original file date.</t>
  </si>
  <si>
    <t>Improve Action</t>
  </si>
  <si>
    <t xml:space="preserve">Juvenile Dependency Reason </t>
  </si>
  <si>
    <t>Family Reason</t>
  </si>
  <si>
    <t>Probate Reason</t>
  </si>
  <si>
    <t>Civil Traffic Reason</t>
  </si>
  <si>
    <t>County Civil Reason</t>
  </si>
  <si>
    <t>Circuit Civil Reason</t>
  </si>
  <si>
    <t>Criminal Traffic Reason</t>
  </si>
  <si>
    <t>Juvenile Delinquency Reason</t>
  </si>
  <si>
    <t>County Criminal Reason</t>
  </si>
  <si>
    <t>Circuit Criminal Reason</t>
  </si>
  <si>
    <t>Juvenile Dependency Reason</t>
  </si>
  <si>
    <t xml:space="preserve">Criminal Traffic Reason </t>
  </si>
  <si>
    <t xml:space="preserve">Juvenile Delinquency Reason </t>
  </si>
  <si>
    <t>Sent Date</t>
  </si>
  <si>
    <t>TIMELINESS STANDARD TWO (Docket Entries Processed)</t>
  </si>
  <si>
    <t>TIMELINESS STANDARD ONE (New Cases Opened)</t>
  </si>
  <si>
    <t>PABS4.0</t>
  </si>
  <si>
    <t>Additional staff being hired to work in felony division to cover increased filings</t>
  </si>
  <si>
    <t>Staffing - Internal</t>
  </si>
  <si>
    <t>Staffing - External</t>
  </si>
  <si>
    <t>Unfunded Mandates - External</t>
  </si>
  <si>
    <t>Systems/Conversions - Internal</t>
  </si>
  <si>
    <t>Systems/Conversions - External</t>
  </si>
  <si>
    <t>2 Cases/Defendants Output numbers are imported from the Outputs Monthly tab of this workbook.</t>
  </si>
  <si>
    <t>Comments / Actions to Improve</t>
  </si>
  <si>
    <t># Of Business Days</t>
  </si>
  <si>
    <t xml:space="preserve"> If the the reason was "Internal", include an expected timeframe the reason will be corrected.</t>
  </si>
  <si>
    <t>County Fiscal Year 2016-17</t>
  </si>
  <si>
    <t>October 2016</t>
  </si>
  <si>
    <t>November 2016</t>
  </si>
  <si>
    <t>December 2016</t>
  </si>
  <si>
    <t>January 2017</t>
  </si>
  <si>
    <t>February 2017</t>
  </si>
  <si>
    <t>March 2017</t>
  </si>
  <si>
    <t>April 2017</t>
  </si>
  <si>
    <t>May 2017</t>
  </si>
  <si>
    <t>June 2017</t>
  </si>
  <si>
    <t>July 2017</t>
  </si>
  <si>
    <t>August 2017</t>
  </si>
  <si>
    <t>September 2017</t>
  </si>
  <si>
    <t>County Fiscal Year 2016 - 2017</t>
  </si>
  <si>
    <t>10/1/16 - 12/31/16</t>
  </si>
  <si>
    <t>1/1/17 - 3/31/17</t>
  </si>
  <si>
    <t>4/1/17 - 6/30/17</t>
  </si>
  <si>
    <t>7/1/17 - 9/30/17</t>
  </si>
  <si>
    <t xml:space="preserve">1.) Reason Codes for Timeliness have been updated to include Internal and External qualifiers. Use the "Comments / Action to Improve" field to further explain why the standard was not met for an "External" or Internal" reason. </t>
  </si>
  <si>
    <t>New Cases</t>
  </si>
  <si>
    <t>Notices of Appeal</t>
  </si>
  <si>
    <t>Reopens</t>
  </si>
  <si>
    <t>Cir Crim</t>
  </si>
  <si>
    <t>Count Crim</t>
  </si>
  <si>
    <t>Juv Del</t>
  </si>
  <si>
    <t>Crim Traff</t>
  </si>
  <si>
    <t>Civ Cir</t>
  </si>
  <si>
    <t>Civ Count</t>
  </si>
  <si>
    <t>Fam</t>
  </si>
  <si>
    <t>Juv Dep</t>
  </si>
  <si>
    <t>Civ Traffic</t>
  </si>
  <si>
    <t>Other New Cases (Non-SRS)</t>
  </si>
  <si>
    <t>Total Circuit Criminal</t>
  </si>
  <si>
    <t>Misdemeanors/Worthless Checks (SRS)</t>
  </si>
  <si>
    <t>County/Municipal Ordinances (SRS)</t>
  </si>
  <si>
    <t>Non-Criminal Infractions (SRS)</t>
  </si>
  <si>
    <t>Total County Criminal</t>
  </si>
  <si>
    <t>Transfers for Jurisdiction/Supervision Only (Non-SRS)</t>
  </si>
  <si>
    <t>Total Juvenile Delinquency</t>
  </si>
  <si>
    <t>Criminal Traffic - UTCs</t>
  </si>
  <si>
    <t>DUI (SRS)</t>
  </si>
  <si>
    <t>Other Criminal Traffic (SRS)</t>
  </si>
  <si>
    <t>Total Criminal Traffic</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</si>
  <si>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</si>
  <si>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</si>
  <si>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</si>
  <si>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</si>
  <si>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</si>
  <si>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</si>
  <si>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</si>
  <si>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</si>
  <si>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</si>
  <si>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</si>
  <si>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</si>
  <si>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</si>
  <si>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</si>
  <si>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</si>
  <si>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</si>
  <si>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Confirmation of Arbitration (Non-SRS)</t>
  </si>
  <si>
    <t>Out of State Commission for Foreign Subpoena (Non-SRS)</t>
  </si>
  <si>
    <t>Foreign Judgments (Non-SRS)</t>
  </si>
  <si>
    <t>Total Circuit Civil</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</si>
  <si>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</si>
  <si>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</si>
  <si>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</si>
  <si>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</si>
  <si>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</si>
  <si>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</si>
  <si>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</si>
  <si>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Total County Civil</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</si>
  <si>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</si>
  <si>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</si>
  <si>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</si>
  <si>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</si>
  <si>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</si>
  <si>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</si>
  <si>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</si>
  <si>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</si>
  <si>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</si>
  <si>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</si>
  <si>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</si>
  <si>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</si>
  <si>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Total Probate</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</si>
  <si>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</si>
  <si>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</si>
  <si>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</si>
  <si>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</si>
  <si>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</si>
  <si>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</si>
  <si>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</si>
  <si>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</si>
  <si>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</si>
  <si>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Total Family</t>
  </si>
  <si>
    <t>Dependency Initiating Petitions (SRS)</t>
  </si>
  <si>
    <t>Petitions to Remove Disabilities of Non-Age Minors (743.015) (SRS)</t>
  </si>
  <si>
    <t>CINS/FINS (SRS)</t>
  </si>
  <si>
    <t>Parental Notice of Abortion Act (SRS)</t>
  </si>
  <si>
    <t>Truancy (Non-SRS)</t>
  </si>
  <si>
    <t>DCF Dependency Petition for Injunction pursuant to Chapter 39 (Non-SRS)</t>
  </si>
  <si>
    <t>Total Juvenile Dependency</t>
  </si>
  <si>
    <t>Civil Traffic - UTCs</t>
  </si>
  <si>
    <t>Uniform Traffic Citations</t>
  </si>
  <si>
    <t>Total Civil Traffic</t>
  </si>
  <si>
    <t>Financial Receipts are totaled for the full fiscal year and entered here annually. Annual total is to be reported on the September submission.</t>
  </si>
  <si>
    <t>*Appeals (AP cases) from County to Circuit (SRS)</t>
  </si>
  <si>
    <t>Delinquency Complaints, Incl Xfers for Disposition (SRS)</t>
  </si>
  <si>
    <t>*Involuntary Civil Commitment of Sexually Violent Predators (SRS)</t>
  </si>
  <si>
    <t>*Appeals (AP cases) from County to Circuit Court (SRS)</t>
  </si>
  <si>
    <t>Civil Contempt for FTA for Jury Duty (Non-SRS)</t>
  </si>
  <si>
    <t>* If Filed in this Division</t>
  </si>
  <si>
    <t>For Information Only</t>
  </si>
  <si>
    <t>Previously Reported Cases</t>
  </si>
  <si>
    <t>Total Sub-cases Reported</t>
  </si>
  <si>
    <t>Difference</t>
  </si>
  <si>
    <t>% Difference</t>
  </si>
  <si>
    <t>Standard</t>
  </si>
  <si>
    <r>
      <t>Timeliness Measures #1:</t>
    </r>
    <r>
      <rPr>
        <b/>
        <sz val="12"/>
        <rFont val="Calibri"/>
        <family val="2"/>
        <scheme val="minor"/>
      </rPr>
      <t xml:space="preserve"> Annual Projected % of new cases OPENED within X business days after initial documents are clocked in.</t>
    </r>
  </si>
  <si>
    <r>
      <t xml:space="preserve">Circuit </t>
    </r>
    <r>
      <rPr>
        <b/>
        <sz val="10"/>
        <rFont val="Calibri"/>
        <family val="2"/>
        <scheme val="minor"/>
      </rPr>
      <t>(defendants)</t>
    </r>
  </si>
  <si>
    <r>
      <t xml:space="preserve">County </t>
    </r>
    <r>
      <rPr>
        <b/>
        <sz val="10"/>
        <rFont val="Calibri"/>
        <family val="2"/>
        <scheme val="minor"/>
      </rPr>
      <t>(defendants)</t>
    </r>
  </si>
  <si>
    <r>
      <t>Timeliness Measures #2:</t>
    </r>
    <r>
      <rPr>
        <b/>
        <sz val="12"/>
        <rFont val="Calibri"/>
        <family val="2"/>
        <scheme val="minor"/>
      </rPr>
      <t xml:space="preserve"> Annual Projected % of docket entries entered within X business days after clock in/action taken date.</t>
    </r>
  </si>
  <si>
    <r>
      <t xml:space="preserve">Juvenile Delinquency
</t>
    </r>
    <r>
      <rPr>
        <b/>
        <sz val="10"/>
        <rFont val="Calibri"/>
        <family val="2"/>
        <scheme val="minor"/>
      </rPr>
      <t>(Juveniles)</t>
    </r>
  </si>
  <si>
    <r>
      <t xml:space="preserve"># within </t>
    </r>
    <r>
      <rPr>
        <b/>
        <i/>
        <sz val="11"/>
        <rFont val="Calibri"/>
        <family val="2"/>
        <scheme val="minor"/>
      </rPr>
      <t>2</t>
    </r>
    <r>
      <rPr>
        <sz val="11"/>
        <rFont val="Calibri"/>
        <family val="2"/>
        <scheme val="minor"/>
      </rPr>
      <t xml:space="preserve"> business days</t>
    </r>
  </si>
  <si>
    <r>
      <t xml:space="preserve"># within </t>
    </r>
    <r>
      <rPr>
        <b/>
        <i/>
        <sz val="11"/>
        <rFont val="Calibri"/>
        <family val="2"/>
        <scheme val="minor"/>
      </rPr>
      <t>3</t>
    </r>
    <r>
      <rPr>
        <sz val="11"/>
        <rFont val="Calibri"/>
        <family val="2"/>
        <scheme val="minor"/>
      </rPr>
      <t xml:space="preserve"> business days</t>
    </r>
  </si>
  <si>
    <r>
      <t xml:space="preserve"># within </t>
    </r>
    <r>
      <rPr>
        <b/>
        <i/>
        <sz val="11"/>
        <rFont val="Calibri"/>
        <family val="2"/>
        <scheme val="minor"/>
      </rPr>
      <t>4</t>
    </r>
    <r>
      <rPr>
        <sz val="11"/>
        <rFont val="Calibri"/>
        <family val="2"/>
        <scheme val="minor"/>
      </rPr>
      <t xml:space="preserve"> business days</t>
    </r>
  </si>
  <si>
    <t>Felony Cases (SRS)</t>
  </si>
  <si>
    <t>Cases unable to be categorized</t>
  </si>
  <si>
    <t>*Search Warrants (Non-SRS)</t>
  </si>
  <si>
    <t>Month Lookup</t>
  </si>
  <si>
    <t>September</t>
  </si>
  <si>
    <t>October</t>
  </si>
  <si>
    <t>November</t>
  </si>
  <si>
    <t>December</t>
  </si>
  <si>
    <t>January</t>
  </si>
  <si>
    <t>February</t>
  </si>
  <si>
    <t>March</t>
  </si>
  <si>
    <t>April</t>
  </si>
  <si>
    <t>June</t>
  </si>
  <si>
    <t>July</t>
  </si>
  <si>
    <t>August</t>
  </si>
  <si>
    <t>Professional Guardian Files (Non-SRS)</t>
  </si>
  <si>
    <t>CountyLookup</t>
  </si>
  <si>
    <t xml:space="preserve">Date Most </t>
  </si>
  <si>
    <t>CASE TYPE Total by Month</t>
  </si>
  <si>
    <t>Grand Total for Year</t>
  </si>
  <si>
    <t>Recent Report</t>
  </si>
  <si>
    <t>Sept</t>
  </si>
  <si>
    <t>Cases/Def</t>
  </si>
  <si>
    <t>RECEIVED</t>
  </si>
  <si>
    <t>levy</t>
  </si>
  <si>
    <t>Whole State</t>
  </si>
  <si>
    <t>Cases+Reopens</t>
  </si>
  <si>
    <t>Criminal Circuit</t>
  </si>
  <si>
    <t>Criminal County</t>
  </si>
  <si>
    <t>Criminal Juvenile Delinquency</t>
  </si>
  <si>
    <t>Civil Circuit</t>
  </si>
  <si>
    <t>Civil County</t>
  </si>
  <si>
    <t>Civil Probate</t>
  </si>
  <si>
    <t>Civil Family</t>
  </si>
  <si>
    <t>Civil Juvenile Dependency</t>
  </si>
  <si>
    <t>Civil Circuit Probate</t>
  </si>
  <si>
    <t>Quarter 1
 10/1/16-12/31/16</t>
  </si>
  <si>
    <t>Quarter 2
 1/1/17-3/31/17</t>
  </si>
  <si>
    <t>Quarter 3
 4/1/17-6/30/17</t>
  </si>
  <si>
    <t>Quarter 4
 7/1/17-9/30/17</t>
  </si>
  <si>
    <t># within 2 bus days</t>
  </si>
  <si>
    <t># within 3 bus days</t>
  </si>
  <si>
    <t># within 4 bus days</t>
  </si>
  <si>
    <t># of docket entries</t>
  </si>
  <si>
    <t>Version Lookup</t>
  </si>
  <si>
    <t>County:</t>
  </si>
  <si>
    <t>County Fiscal Year 2016-17 (With Subcases)</t>
  </si>
  <si>
    <t>*Out of State Fugitive Warrants (Non-SRS)</t>
  </si>
  <si>
    <t>*Non-criminal (1st offense) juvenile sexting cases</t>
  </si>
  <si>
    <t>New Cases (Non-SRS)</t>
  </si>
  <si>
    <t>Cert of Person's Imminent Dangerousness (Non-SRS)</t>
  </si>
  <si>
    <t>Michelle Levar</t>
  </si>
  <si>
    <t>Michelle.levar@brevarclerk.us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</si>
</sst>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lt;=9999999]###\-####;\(###\)\ ###\-####"/>
    <numFmt numFmtId="167" formatCode="mmm\ d\,\ yyyy\ h:mm\ AM/PM"/>
  </numFmts>
  <fonts count="50">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10"/>
      <name val="Arial"/>
      <family val="2"/>
    </font>
    <font>
      <sz val="12"/>
      <name val="Arial"/>
      <family val="2"/>
    </font>
    <font>
      <b/>
      <sz val="18"/>
      <name val="Arial"/>
      <family val="2"/>
    </font>
    <font>
      <b/>
      <u/>
      <sz val="12"/>
      <name val="Arial"/>
      <family val="2"/>
    </font>
    <font>
      <sz val="10"/>
      <name val="Times New Roman Greek"/>
    </font>
    <font>
      <b/>
      <sz val="9"/>
      <name val="Arial"/>
      <family val="2"/>
    </font>
    <font>
      <sz val="9"/>
      <name val="Arial"/>
      <family val="2"/>
    </font>
    <font>
      <b/>
      <sz val="12"/>
      <name val="Arial"/>
      <family val="2"/>
    </font>
    <font>
      <sz val="10"/>
      <color indexed="8"/>
      <name val="Arial"/>
      <family val="2"/>
    </font>
    <font>
      <sz val="10"/>
      <color indexed="8"/>
      <name val="Calibri"/>
      <family val="2"/>
    </font>
    <font>
      <sz val="11"/>
      <color indexed="8"/>
      <name val="Calibri"/>
      <family val="2"/>
    </font>
    <font>
      <b/>
      <sz val="11"/>
      <color indexed="8"/>
      <name val="Calibri"/>
      <family val="2"/>
    </font>
    <font>
      <b/>
      <sz val="18"/>
      <color indexed="10"/>
      <name val="Arial"/>
      <family val="2"/>
    </font>
    <font>
      <b/>
      <sz val="16"/>
      <color indexed="8"/>
      <name val="Calibri"/>
      <family val="2"/>
    </font>
    <font>
      <b/>
      <sz val="12"/>
      <color indexed="8"/>
      <name val="Calibri"/>
      <family val="2"/>
    </font>
    <font>
      <sz val="11"/>
      <color theme="1"/>
      <name val="Calibri"/>
      <family val="2"/>
      <scheme val="minor"/>
    </font>
    <font>
      <sz val="20"/>
      <color theme="1"/>
      <name val="Calibri"/>
      <family val="2"/>
      <scheme val="minor"/>
    </font>
    <font>
      <sz val="10"/>
      <color theme="1"/>
      <name val="Calibri"/>
      <family val="2"/>
      <scheme val="minor"/>
    </font>
    <font>
      <sz val="12"/>
      <color rgb="FF0000FF"/>
      <name val="Consolas"/>
      <family val="3"/>
    </font>
    <font>
      <b/>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b/>
      <sz val="12"/>
      <color rgb="FFC00000"/>
      <name val="Calibri"/>
      <family val="2"/>
      <scheme val="minor"/>
    </font>
    <font>
      <b/>
      <i/>
      <sz val="22"/>
      <color theme="1"/>
      <name val="Calibri"/>
      <family val="2"/>
      <scheme val="minor"/>
    </font>
    <font>
      <b/>
      <u/>
      <sz val="14"/>
      <color theme="1"/>
      <name val="Calibri"/>
      <family val="2"/>
      <scheme val="minor"/>
    </font>
    <font>
      <b/>
      <sz val="12"/>
      <name val="Calibri"/>
      <family val="2"/>
      <scheme val="minor"/>
    </font>
    <font>
      <sz val="12"/>
      <name val="Calibri"/>
      <family val="2"/>
      <scheme val="minor"/>
    </font>
    <font>
      <b/>
      <u/>
      <sz val="12"/>
      <name val="Calibri"/>
      <family val="2"/>
      <scheme val="minor"/>
    </font>
    <font>
      <b/>
      <sz val="10"/>
      <name val="Calibri"/>
      <family val="2"/>
      <scheme val="minor"/>
    </font>
    <font>
      <b/>
      <u/>
      <sz val="14"/>
      <name val="Calibri"/>
      <family val="2"/>
      <scheme val="minor"/>
    </font>
    <font>
      <sz val="11"/>
      <name val="Calibri"/>
      <family val="2"/>
      <scheme val="minor"/>
    </font>
    <font>
      <i/>
      <sz val="12"/>
      <name val="Calibri"/>
      <family val="2"/>
      <scheme val="minor"/>
    </font>
    <font>
      <sz val="10"/>
      <name val="Calibri"/>
      <family val="2"/>
      <scheme val="minor"/>
    </font>
    <font>
      <sz val="9"/>
      <name val="Calibri"/>
      <family val="2"/>
      <scheme val="minor"/>
    </font>
    <font>
      <b/>
      <sz val="9"/>
      <name val="Calibri"/>
      <family val="2"/>
      <scheme val="minor"/>
    </font>
    <font>
      <b/>
      <i/>
      <sz val="11"/>
      <name val="Calibri"/>
      <family val="2"/>
      <scheme val="minor"/>
    </font>
    <font>
      <b/>
      <sz val="12"/>
      <color theme="1"/>
      <name val="Calibri"/>
      <family val="2"/>
      <scheme val="minor"/>
    </font>
    <font>
      <sz val="11"/>
      <color theme="0"/>
      <name val="Calibri"/>
      <family val="2"/>
      <scheme val="minor"/>
    </font>
    <font>
      <sz val="8"/>
      <name val="Arial"/>
      <family val="2"/>
    </font>
    <font>
      <sz val="8"/>
      <color theme="1"/>
      <name val="Calibri"/>
      <family val="2"/>
      <scheme val="minor"/>
    </font>
    <font>
      <sz val="10"/>
      <color theme="0"/>
      <name val="Calibri"/>
      <family val="2"/>
      <scheme val="minor"/>
    </font>
    <font>
      <b/>
      <sz val="12"/>
      <color rgb="FFFF0000"/>
      <name val="Calibri"/>
      <family val="2"/>
      <scheme val="minor"/>
    </font>
    <font>
      <b/>
      <sz val="18"/>
      <color rgb="FFFF0000"/>
      <name val="Calibri"/>
      <family val="2"/>
      <scheme val="minor"/>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bgColor theme="4" tint="0.79998168889431442"/>
      </patternFill>
    </fill>
    <fill>
      <patternFill patternType="solid">
        <fgColor theme="1"/>
        <bgColor indexed="64"/>
      </patternFill>
    </fill>
    <fill>
      <patternFill patternType="solid">
        <fgColor theme="3"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theme="8" tint="0.79998168889431442"/>
        <bgColor indexed="64"/>
      </patternFill>
    </fill>
  </fills>
  <borders count="112">
    <border>
      <left/>
      <right/>
      <top/>
      <bottom/>
      <diagonal/>
    </border>
    <border>
      <left/>
      <right style="thin">
        <color indexed="55"/>
      </right>
      <top style="thin">
        <color indexed="55"/>
      </top>
      <bottom style="thin">
        <color indexed="55"/>
      </bottom>
      <diagonal/>
    </border>
    <border>
      <left/>
      <right style="thin">
        <color indexed="55"/>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55"/>
      </bottom>
      <diagonal/>
    </border>
    <border>
      <left/>
      <right/>
      <top style="thin">
        <color indexed="55"/>
      </top>
      <bottom style="thin">
        <color indexed="55"/>
      </bottom>
      <diagonal/>
    </border>
    <border>
      <left/>
      <right/>
      <top style="medium">
        <color indexed="64"/>
      </top>
      <bottom style="thin">
        <color indexed="55"/>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right style="thin">
        <color indexed="55"/>
      </right>
      <top/>
      <bottom style="thin">
        <color indexed="55"/>
      </bottom>
      <diagonal/>
    </border>
    <border>
      <left/>
      <right style="thin">
        <color indexed="55"/>
      </right>
      <top style="medium">
        <color indexed="64"/>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right/>
      <top style="thin">
        <color indexed="64"/>
      </top>
      <bottom style="thin">
        <color indexed="55"/>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55"/>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theme="6" tint="-0.499984740745262"/>
      </left>
      <right style="thick">
        <color theme="6" tint="-0.499984740745262"/>
      </right>
      <top/>
      <bottom/>
      <diagonal/>
    </border>
    <border>
      <left style="thick">
        <color theme="6" tint="-0.499984740745262"/>
      </left>
      <right/>
      <top/>
      <bottom/>
      <diagonal/>
    </border>
    <border>
      <left/>
      <right style="thick">
        <color theme="6" tint="-0.499984740745262"/>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theme="6" tint="-0.499984740745262"/>
      </left>
      <right style="medium">
        <color theme="6" tint="-0.499984740745262"/>
      </right>
      <top/>
      <bottom/>
      <diagonal/>
    </border>
    <border>
      <left style="medium">
        <color theme="6" tint="-0.499984740745262"/>
      </left>
      <right style="medium">
        <color theme="6" tint="-0.499984740745262"/>
      </right>
      <top/>
      <bottom/>
      <diagonal/>
    </border>
    <border>
      <left style="medium">
        <color theme="6" tint="-0.499984740745262"/>
      </left>
      <right style="thick">
        <color theme="6" tint="-0.499984740745262"/>
      </right>
      <top/>
      <bottom/>
      <diagonal/>
    </border>
    <border>
      <left style="thin">
        <color indexed="64"/>
      </left>
      <right/>
      <top style="thin">
        <color indexed="64"/>
      </top>
      <bottom style="medium">
        <color indexed="64"/>
      </bottom>
      <diagonal/>
    </border>
    <border>
      <left style="thick">
        <color theme="6" tint="-0.499984740745262"/>
      </left>
      <right style="medium">
        <color theme="6" tint="-0.499984740745262"/>
      </right>
      <top style="thin">
        <color indexed="64"/>
      </top>
      <bottom style="medium">
        <color indexed="64"/>
      </bottom>
      <diagonal/>
    </border>
    <border>
      <left style="medium">
        <color theme="6" tint="-0.499984740745262"/>
      </left>
      <right style="medium">
        <color theme="6" tint="-0.499984740745262"/>
      </right>
      <top style="thin">
        <color indexed="64"/>
      </top>
      <bottom style="medium">
        <color indexed="64"/>
      </bottom>
      <diagonal/>
    </border>
    <border>
      <left style="medium">
        <color theme="6" tint="-0.499984740745262"/>
      </left>
      <right style="thick">
        <color theme="6" tint="-0.499984740745262"/>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theme="6" tint="-0.499984740745262"/>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thick">
        <color theme="6" tint="-0.499984740745262"/>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s>
  <cellStyleXfs count="48">
    <xf numFmtId="0" fontId="0" fillId="0" borderId="0"/>
    <xf numFmtId="43" fontId="16"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0" fillId="0" borderId="0"/>
    <xf numFmtId="0" fontId="14" fillId="0" borderId="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53">
    <xf numFmtId="0" fontId="0" fillId="0" borderId="0" xfId="0"/>
    <xf numFmtId="0" fontId="4" fillId="0" borderId="0" xfId="26" applyFont="1" applyProtection="1">
      <protection hidden="1"/>
    </xf>
    <xf numFmtId="0" fontId="4" fillId="0" borderId="0" xfId="26" applyFont="1" applyAlignment="1" applyProtection="1">
      <alignment horizontal="right"/>
      <protection hidden="1"/>
    </xf>
    <xf numFmtId="0" fontId="5" fillId="0" borderId="0" xfId="26" applyFont="1" applyAlignment="1" applyProtection="1">
      <alignment horizontal="centerContinuous"/>
      <protection hidden="1"/>
    </xf>
    <xf numFmtId="0" fontId="8" fillId="0" borderId="0" xfId="26" applyFont="1" applyAlignment="1" applyProtection="1">
      <alignment horizontal="left"/>
      <protection hidden="1"/>
    </xf>
    <xf numFmtId="0" fontId="11" fillId="0" borderId="6" xfId="27" applyFont="1" applyBorder="1" applyAlignment="1" applyProtection="1">
      <alignment horizontal="center" wrapText="1"/>
      <protection hidden="1"/>
    </xf>
    <xf numFmtId="0" fontId="11" fillId="0" borderId="7" xfId="27" applyFont="1" applyBorder="1" applyAlignment="1" applyProtection="1">
      <alignment horizontal="center" wrapText="1"/>
      <protection hidden="1"/>
    </xf>
    <xf numFmtId="164" fontId="4" fillId="0" borderId="0" xfId="29" applyNumberFormat="1" applyFont="1" applyFill="1" applyBorder="1" applyProtection="1">
      <protection hidden="1"/>
    </xf>
    <xf numFmtId="0" fontId="8" fillId="0" borderId="0" xfId="31" applyFont="1" applyAlignment="1" applyProtection="1">
      <alignment horizontal="left"/>
      <protection hidden="1"/>
    </xf>
    <xf numFmtId="0" fontId="4" fillId="0" borderId="0" xfId="26" applyFont="1" applyFill="1" applyProtection="1">
      <protection hidden="1"/>
    </xf>
    <xf numFmtId="0" fontId="4" fillId="0" borderId="0" xfId="26" applyFont="1" applyFill="1" applyAlignment="1" applyProtection="1">
      <alignment horizontal="right"/>
      <protection hidden="1"/>
    </xf>
    <xf numFmtId="0" fontId="13" fillId="0" borderId="0" xfId="29" applyFont="1" applyFill="1" applyBorder="1" applyAlignment="1" applyProtection="1">
      <alignment horizontal="center"/>
      <protection hidden="1"/>
    </xf>
    <xf numFmtId="0" fontId="4" fillId="0" borderId="0" xfId="29" applyFont="1" applyFill="1" applyBorder="1" applyProtection="1">
      <protection hidden="1"/>
    </xf>
    <xf numFmtId="0" fontId="12" fillId="0" borderId="0" xfId="29" applyFont="1" applyFill="1" applyBorder="1" applyAlignment="1" applyProtection="1">
      <alignment vertical="center" wrapText="1"/>
      <protection hidden="1"/>
    </xf>
    <xf numFmtId="0" fontId="9" fillId="0" borderId="0" xfId="27" applyFont="1" applyAlignment="1" applyProtection="1">
      <alignment horizontal="center" vertical="center"/>
      <protection hidden="1"/>
    </xf>
    <xf numFmtId="164" fontId="4" fillId="0" borderId="0" xfId="29" applyNumberFormat="1" applyFont="1" applyFill="1" applyBorder="1" applyAlignment="1" applyProtection="1">
      <alignment wrapText="1"/>
      <protection hidden="1"/>
    </xf>
    <xf numFmtId="0" fontId="7" fillId="0" borderId="0" xfId="0" applyFont="1" applyProtection="1"/>
    <xf numFmtId="0" fontId="5" fillId="0" borderId="0" xfId="0" applyFont="1" applyProtection="1"/>
    <xf numFmtId="0" fontId="7" fillId="0" borderId="0" xfId="0" applyFont="1" applyFill="1" applyBorder="1" applyProtection="1"/>
    <xf numFmtId="0" fontId="0" fillId="0" borderId="0" xfId="0" applyProtection="1"/>
    <xf numFmtId="0" fontId="18" fillId="0" borderId="0" xfId="26" applyFont="1" applyProtection="1"/>
    <xf numFmtId="0" fontId="19" fillId="0" borderId="0" xfId="0" applyFont="1" applyProtection="1"/>
    <xf numFmtId="0" fontId="2" fillId="0" borderId="0" xfId="26" applyProtection="1"/>
    <xf numFmtId="0" fontId="4" fillId="0" borderId="0" xfId="26" applyFont="1" applyFill="1" applyBorder="1" applyAlignment="1" applyProtection="1">
      <alignment horizontal="right"/>
    </xf>
    <xf numFmtId="0" fontId="4" fillId="0" borderId="0" xfId="26" applyFont="1" applyAlignment="1" applyProtection="1">
      <alignment horizontal="right"/>
    </xf>
    <xf numFmtId="0" fontId="2" fillId="0" borderId="0" xfId="26" applyFill="1" applyProtection="1"/>
    <xf numFmtId="0" fontId="4" fillId="0" borderId="0" xfId="26" applyFont="1" applyFill="1" applyBorder="1" applyAlignment="1" applyProtection="1">
      <alignment horizontal="center"/>
    </xf>
    <xf numFmtId="0" fontId="4" fillId="0" borderId="0" xfId="26" applyFont="1" applyFill="1" applyAlignment="1" applyProtection="1">
      <alignment horizontal="right"/>
    </xf>
    <xf numFmtId="0" fontId="0" fillId="0" borderId="0" xfId="0" applyFill="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20" fillId="0" borderId="0" xfId="0" applyFont="1" applyAlignment="1" applyProtection="1">
      <alignment horizontal="left"/>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6" xfId="0" applyBorder="1" applyAlignment="1" applyProtection="1">
      <alignment horizontal="center" wrapText="1"/>
    </xf>
    <xf numFmtId="0" fontId="0" fillId="0" borderId="0" xfId="0" applyBorder="1" applyProtection="1"/>
    <xf numFmtId="0" fontId="0" fillId="0" borderId="15" xfId="0" applyBorder="1" applyAlignment="1" applyProtection="1">
      <alignment horizontal="center" wrapText="1"/>
    </xf>
    <xf numFmtId="0" fontId="0" fillId="0" borderId="0" xfId="0" applyAlignment="1" applyProtection="1">
      <alignment horizontal="left"/>
    </xf>
    <xf numFmtId="0" fontId="0" fillId="0" borderId="0" xfId="0" applyAlignment="1" applyProtection="1">
      <alignment horizontal="right"/>
    </xf>
    <xf numFmtId="17" fontId="20" fillId="0" borderId="0" xfId="0" quotePrefix="1" applyNumberFormat="1" applyFont="1" applyAlignment="1" applyProtection="1">
      <alignment horizontal="left"/>
    </xf>
    <xf numFmtId="0" fontId="15" fillId="0" borderId="0" xfId="36" applyFont="1" applyFill="1" applyBorder="1" applyAlignment="1" applyProtection="1">
      <alignment wrapText="1"/>
    </xf>
    <xf numFmtId="0" fontId="8" fillId="0" borderId="0" xfId="26" applyFont="1" applyProtection="1"/>
    <xf numFmtId="0" fontId="6" fillId="0" borderId="0" xfId="27" applyProtection="1"/>
    <xf numFmtId="3" fontId="16" fillId="3" borderId="28" xfId="1" applyNumberFormat="1" applyFont="1" applyFill="1" applyBorder="1" applyAlignment="1" applyProtection="1">
      <alignment horizontal="center"/>
    </xf>
    <xf numFmtId="3" fontId="16" fillId="3" borderId="22" xfId="1" applyNumberFormat="1" applyFont="1" applyFill="1" applyBorder="1" applyAlignment="1" applyProtection="1">
      <alignment horizontal="center"/>
    </xf>
    <xf numFmtId="3" fontId="16" fillId="3" borderId="29" xfId="1" applyNumberFormat="1" applyFont="1" applyFill="1" applyBorder="1" applyAlignment="1" applyProtection="1">
      <alignment horizontal="center"/>
    </xf>
    <xf numFmtId="3" fontId="16" fillId="3" borderId="30" xfId="1" applyNumberFormat="1" applyFont="1" applyFill="1" applyBorder="1" applyAlignment="1" applyProtection="1">
      <alignment horizontal="center"/>
    </xf>
    <xf numFmtId="3" fontId="16" fillId="0" borderId="22" xfId="1" applyNumberFormat="1" applyFont="1" applyFill="1" applyBorder="1" applyAlignment="1" applyProtection="1">
      <alignment horizontal="center"/>
    </xf>
    <xf numFmtId="3" fontId="0" fillId="0" borderId="0" xfId="0" applyNumberFormat="1" applyProtection="1"/>
    <xf numFmtId="3" fontId="16" fillId="0" borderId="22" xfId="1" applyNumberFormat="1" applyFont="1" applyBorder="1" applyAlignment="1" applyProtection="1">
      <alignment horizontal="center"/>
    </xf>
    <xf numFmtId="3" fontId="16" fillId="0" borderId="22" xfId="1" applyNumberFormat="1" applyFont="1" applyBorder="1" applyProtection="1"/>
    <xf numFmtId="3" fontId="16" fillId="0" borderId="14" xfId="1" applyNumberFormat="1" applyFont="1" applyFill="1" applyBorder="1" applyAlignment="1" applyProtection="1">
      <alignment horizontal="center"/>
    </xf>
    <xf numFmtId="3" fontId="16" fillId="3" borderId="31" xfId="1" applyNumberFormat="1" applyFont="1" applyFill="1" applyBorder="1" applyAlignment="1" applyProtection="1">
      <alignment horizontal="center"/>
    </xf>
    <xf numFmtId="3" fontId="0" fillId="0" borderId="0" xfId="0" applyNumberFormat="1" applyAlignment="1" applyProtection="1">
      <alignment horizontal="center"/>
    </xf>
    <xf numFmtId="3" fontId="0" fillId="0" borderId="0" xfId="0" applyNumberFormat="1" applyAlignment="1" applyProtection="1">
      <alignment horizontal="center" wrapText="1"/>
    </xf>
    <xf numFmtId="3" fontId="16" fillId="0" borderId="15" xfId="1" applyNumberFormat="1" applyFont="1" applyBorder="1" applyAlignment="1" applyProtection="1">
      <alignment horizontal="center"/>
    </xf>
    <xf numFmtId="3" fontId="0" fillId="0" borderId="0" xfId="0" applyNumberFormat="1" applyBorder="1" applyProtection="1"/>
    <xf numFmtId="3" fontId="16" fillId="0" borderId="15" xfId="1" applyNumberFormat="1" applyFont="1" applyBorder="1" applyProtection="1"/>
    <xf numFmtId="3" fontId="16" fillId="0" borderId="32" xfId="1" applyNumberFormat="1" applyFont="1" applyBorder="1" applyProtection="1"/>
    <xf numFmtId="3" fontId="16" fillId="0" borderId="15" xfId="1" applyNumberFormat="1" applyFont="1" applyFill="1" applyBorder="1" applyAlignment="1" applyProtection="1">
      <alignment horizontal="center"/>
    </xf>
    <xf numFmtId="3" fontId="16" fillId="0" borderId="32" xfId="1" applyNumberFormat="1" applyFont="1" applyBorder="1" applyAlignment="1" applyProtection="1">
      <alignment horizontal="center"/>
    </xf>
    <xf numFmtId="3" fontId="16" fillId="0" borderId="0" xfId="1" applyNumberFormat="1" applyFont="1" applyProtection="1"/>
    <xf numFmtId="3" fontId="16" fillId="0" borderId="0" xfId="1" applyNumberFormat="1" applyFont="1" applyAlignment="1" applyProtection="1">
      <alignment horizontal="center"/>
    </xf>
    <xf numFmtId="3" fontId="16" fillId="0" borderId="0" xfId="1" applyNumberFormat="1" applyFont="1" applyAlignment="1" applyProtection="1">
      <alignment horizontal="center" wrapText="1"/>
    </xf>
    <xf numFmtId="3" fontId="16" fillId="0" borderId="0" xfId="1" applyNumberFormat="1" applyFont="1" applyBorder="1" applyProtection="1"/>
    <xf numFmtId="3" fontId="16" fillId="0" borderId="15" xfId="1" applyNumberFormat="1" applyFont="1" applyBorder="1" applyAlignment="1" applyProtection="1">
      <alignment horizontal="center" wrapText="1"/>
    </xf>
    <xf numFmtId="3" fontId="0" fillId="0" borderId="33" xfId="0" applyNumberFormat="1" applyBorder="1" applyAlignment="1" applyProtection="1">
      <alignment horizontal="center" wrapText="1"/>
    </xf>
    <xf numFmtId="164" fontId="21" fillId="0" borderId="0" xfId="37" applyNumberFormat="1" applyFont="1" applyProtection="1"/>
    <xf numFmtId="0" fontId="2" fillId="0" borderId="0" xfId="0" applyFont="1" applyFill="1" applyBorder="1" applyProtection="1"/>
    <xf numFmtId="0" fontId="22" fillId="0" borderId="0" xfId="0" applyFont="1" applyProtection="1"/>
    <xf numFmtId="0" fontId="23" fillId="0" borderId="0" xfId="0" applyFont="1" applyProtection="1"/>
    <xf numFmtId="0" fontId="3" fillId="0" borderId="21" xfId="0" applyFont="1" applyBorder="1" applyAlignment="1" applyProtection="1">
      <alignment horizontal="center" wrapText="1"/>
    </xf>
    <xf numFmtId="0" fontId="3" fillId="0" borderId="21" xfId="0" applyFont="1" applyBorder="1" applyAlignment="1" applyProtection="1">
      <alignment horizontal="center"/>
    </xf>
    <xf numFmtId="17" fontId="0" fillId="0" borderId="42" xfId="0" applyNumberFormat="1" applyBorder="1" applyProtection="1"/>
    <xf numFmtId="9" fontId="0" fillId="0" borderId="42" xfId="0" applyNumberFormat="1" applyBorder="1" applyAlignment="1" applyProtection="1">
      <alignment horizontal="center"/>
    </xf>
    <xf numFmtId="0" fontId="21" fillId="0" borderId="42" xfId="1" applyNumberFormat="1" applyFont="1" applyBorder="1" applyAlignment="1" applyProtection="1">
      <alignment horizontal="center" vertical="center"/>
    </xf>
    <xf numFmtId="164" fontId="0" fillId="0" borderId="42" xfId="0" applyNumberFormat="1" applyBorder="1" applyAlignment="1" applyProtection="1">
      <alignment horizontal="center"/>
    </xf>
    <xf numFmtId="17" fontId="0" fillId="0" borderId="14" xfId="0" applyNumberFormat="1" applyBorder="1" applyProtection="1"/>
    <xf numFmtId="9" fontId="0" fillId="0" borderId="14" xfId="0" applyNumberFormat="1" applyBorder="1" applyAlignment="1" applyProtection="1">
      <alignment horizontal="center"/>
    </xf>
    <xf numFmtId="0" fontId="21" fillId="0" borderId="14" xfId="1" applyNumberFormat="1" applyFont="1" applyBorder="1" applyAlignment="1" applyProtection="1">
      <alignment horizontal="center" vertical="center"/>
    </xf>
    <xf numFmtId="164" fontId="0" fillId="0" borderId="14" xfId="0" applyNumberFormat="1" applyBorder="1" applyAlignment="1" applyProtection="1">
      <alignment horizontal="center"/>
    </xf>
    <xf numFmtId="17" fontId="0" fillId="0" borderId="24" xfId="0" applyNumberFormat="1" applyBorder="1" applyProtection="1"/>
    <xf numFmtId="9" fontId="0" fillId="0" borderId="24" xfId="0" applyNumberFormat="1" applyBorder="1" applyAlignment="1" applyProtection="1">
      <alignment horizontal="center"/>
    </xf>
    <xf numFmtId="0" fontId="21" fillId="0" borderId="24" xfId="1" applyNumberFormat="1" applyFont="1" applyBorder="1" applyAlignment="1" applyProtection="1">
      <alignment horizontal="center" vertical="center"/>
    </xf>
    <xf numFmtId="164" fontId="0" fillId="0" borderId="24" xfId="0" applyNumberFormat="1" applyBorder="1" applyAlignment="1" applyProtection="1">
      <alignment horizontal="center"/>
    </xf>
    <xf numFmtId="0" fontId="0" fillId="0" borderId="42"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4"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24" xfId="0" applyNumberFormat="1" applyBorder="1" applyAlignment="1" applyProtection="1">
      <alignment horizontal="center"/>
    </xf>
    <xf numFmtId="164" fontId="0" fillId="0" borderId="35" xfId="0" applyNumberFormat="1" applyBorder="1" applyAlignment="1" applyProtection="1">
      <alignment horizontal="center"/>
    </xf>
    <xf numFmtId="164" fontId="0" fillId="0" borderId="34" xfId="0" applyNumberFormat="1" applyBorder="1" applyAlignment="1" applyProtection="1">
      <alignment horizontal="center"/>
    </xf>
    <xf numFmtId="0" fontId="2" fillId="0" borderId="0" xfId="0" applyFont="1" applyBorder="1" applyAlignment="1" applyProtection="1">
      <alignment horizontal="center" vertical="center"/>
    </xf>
    <xf numFmtId="17" fontId="0" fillId="0" borderId="0" xfId="0" applyNumberFormat="1" applyBorder="1" applyProtection="1"/>
    <xf numFmtId="9" fontId="0" fillId="0" borderId="0" xfId="0" applyNumberFormat="1" applyBorder="1" applyAlignment="1" applyProtection="1">
      <alignment horizontal="center"/>
    </xf>
    <xf numFmtId="37" fontId="0" fillId="0" borderId="0" xfId="0" applyNumberFormat="1" applyBorder="1" applyAlignment="1" applyProtection="1">
      <alignment horizontal="center"/>
    </xf>
    <xf numFmtId="10" fontId="0" fillId="0" borderId="0" xfId="0" applyNumberFormat="1" applyBorder="1" applyAlignment="1" applyProtection="1">
      <alignment horizontal="center"/>
    </xf>
    <xf numFmtId="37" fontId="21" fillId="0" borderId="42" xfId="1" applyNumberFormat="1" applyFont="1" applyBorder="1" applyAlignment="1" applyProtection="1">
      <alignment horizontal="center" vertical="center"/>
    </xf>
    <xf numFmtId="10" fontId="0" fillId="0" borderId="42" xfId="0" applyNumberFormat="1" applyBorder="1" applyAlignment="1" applyProtection="1">
      <alignment horizontal="center"/>
    </xf>
    <xf numFmtId="37" fontId="21" fillId="0" borderId="14" xfId="1" applyNumberFormat="1" applyFont="1" applyBorder="1" applyAlignment="1" applyProtection="1">
      <alignment horizontal="center" vertical="center"/>
    </xf>
    <xf numFmtId="10" fontId="0" fillId="0" borderId="14" xfId="0" applyNumberFormat="1" applyBorder="1" applyAlignment="1" applyProtection="1">
      <alignment horizontal="center"/>
    </xf>
    <xf numFmtId="37" fontId="21" fillId="0" borderId="24" xfId="1" applyNumberFormat="1" applyFont="1" applyBorder="1" applyAlignment="1" applyProtection="1">
      <alignment horizontal="center" vertical="center"/>
    </xf>
    <xf numFmtId="10" fontId="0" fillId="0" borderId="24" xfId="0" applyNumberFormat="1" applyBorder="1" applyAlignment="1" applyProtection="1">
      <alignment horizontal="center"/>
    </xf>
    <xf numFmtId="9" fontId="0" fillId="0" borderId="35" xfId="0" applyNumberFormat="1" applyBorder="1" applyAlignment="1" applyProtection="1">
      <alignment horizontal="center"/>
    </xf>
    <xf numFmtId="37" fontId="0" fillId="0" borderId="35" xfId="0" applyNumberFormat="1" applyBorder="1" applyAlignment="1" applyProtection="1">
      <alignment horizontal="center"/>
    </xf>
    <xf numFmtId="10" fontId="0" fillId="0" borderId="35" xfId="0" applyNumberFormat="1" applyBorder="1" applyAlignment="1" applyProtection="1">
      <alignment horizontal="center"/>
    </xf>
    <xf numFmtId="9" fontId="0" fillId="0" borderId="34" xfId="0" applyNumberFormat="1" applyBorder="1" applyAlignment="1" applyProtection="1">
      <alignment horizontal="center"/>
    </xf>
    <xf numFmtId="37" fontId="0" fillId="0" borderId="34" xfId="0" applyNumberFormat="1" applyBorder="1" applyAlignment="1" applyProtection="1">
      <alignment horizontal="center"/>
    </xf>
    <xf numFmtId="10" fontId="0" fillId="0" borderId="34" xfId="0" applyNumberFormat="1" applyBorder="1" applyAlignment="1" applyProtection="1">
      <alignment horizontal="center"/>
    </xf>
    <xf numFmtId="17" fontId="0" fillId="0" borderId="35" xfId="0" applyNumberFormat="1" applyBorder="1" applyProtection="1"/>
    <xf numFmtId="17" fontId="0" fillId="0" borderId="21" xfId="0" applyNumberFormat="1" applyBorder="1" applyProtection="1"/>
    <xf numFmtId="9" fontId="0" fillId="0" borderId="17" xfId="0" applyNumberFormat="1" applyBorder="1" applyAlignment="1" applyProtection="1">
      <alignment horizontal="center"/>
    </xf>
    <xf numFmtId="37" fontId="0" fillId="0" borderId="17" xfId="0" applyNumberFormat="1" applyBorder="1" applyAlignment="1" applyProtection="1">
      <alignment horizontal="center"/>
    </xf>
    <xf numFmtId="10" fontId="0" fillId="0" borderId="17" xfId="0" applyNumberFormat="1" applyBorder="1" applyAlignment="1" applyProtection="1">
      <alignment horizontal="center"/>
    </xf>
    <xf numFmtId="0" fontId="0" fillId="0" borderId="43" xfId="0" applyBorder="1" applyAlignment="1" applyProtection="1">
      <alignment horizontal="left" vertical="top" wrapText="1"/>
    </xf>
    <xf numFmtId="0" fontId="0" fillId="0" borderId="4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50" xfId="0" applyBorder="1" applyAlignment="1" applyProtection="1">
      <alignment horizontal="left" vertical="top" wrapText="1"/>
    </xf>
    <xf numFmtId="0" fontId="0" fillId="0" borderId="49" xfId="0" applyBorder="1" applyAlignment="1" applyProtection="1">
      <alignment horizontal="left" vertical="top" wrapText="1"/>
    </xf>
    <xf numFmtId="0" fontId="4" fillId="6" borderId="21" xfId="0" applyFont="1" applyFill="1" applyBorder="1" applyAlignment="1" applyProtection="1">
      <alignment horizontal="center" wrapText="1"/>
    </xf>
    <xf numFmtId="0" fontId="17" fillId="0" borderId="0" xfId="36" applyFont="1" applyFill="1" applyBorder="1" applyAlignment="1">
      <alignment wrapText="1"/>
    </xf>
    <xf numFmtId="0" fontId="17" fillId="0" borderId="0" xfId="36" applyFont="1" applyFill="1" applyBorder="1" applyAlignment="1">
      <alignment horizontal="center"/>
    </xf>
    <xf numFmtId="0" fontId="0" fillId="0" borderId="0" xfId="0" applyAlignment="1" applyProtection="1">
      <alignment wrapText="1"/>
    </xf>
    <xf numFmtId="0" fontId="2" fillId="0" borderId="0" xfId="26" applyAlignment="1" applyProtection="1">
      <alignment wrapText="1"/>
    </xf>
    <xf numFmtId="0" fontId="0" fillId="0" borderId="0" xfId="0" applyBorder="1" applyAlignment="1" applyProtection="1">
      <alignment horizontal="left" wrapText="1"/>
    </xf>
    <xf numFmtId="0" fontId="0" fillId="0" borderId="51" xfId="0" applyBorder="1" applyProtection="1"/>
    <xf numFmtId="0" fontId="0" fillId="0" borderId="52" xfId="0" applyBorder="1" applyProtection="1"/>
    <xf numFmtId="0" fontId="0" fillId="0" borderId="53" xfId="0" applyBorder="1" applyProtection="1"/>
    <xf numFmtId="0" fontId="0" fillId="0" borderId="48" xfId="0" applyBorder="1" applyProtection="1">
      <protection locked="0"/>
    </xf>
    <xf numFmtId="0" fontId="0" fillId="0" borderId="54" xfId="0" applyBorder="1" applyProtection="1">
      <protection locked="0"/>
    </xf>
    <xf numFmtId="0" fontId="0" fillId="0" borderId="1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35" xfId="0" applyBorder="1" applyProtection="1">
      <protection locked="0"/>
    </xf>
    <xf numFmtId="0" fontId="0" fillId="0" borderId="26" xfId="0" applyBorder="1" applyProtection="1">
      <protection locked="0"/>
    </xf>
    <xf numFmtId="0" fontId="0" fillId="0" borderId="57" xfId="0" applyBorder="1" applyProtection="1">
      <protection locked="0"/>
    </xf>
    <xf numFmtId="0" fontId="0" fillId="0" borderId="24" xfId="0" applyBorder="1" applyProtection="1">
      <protection locked="0"/>
    </xf>
    <xf numFmtId="0" fontId="25" fillId="0" borderId="38"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6" fillId="0" borderId="59" xfId="0" applyFont="1" applyBorder="1" applyAlignment="1" applyProtection="1">
      <alignment horizontal="center" vertical="center"/>
    </xf>
    <xf numFmtId="0" fontId="26" fillId="0" borderId="59" xfId="0" applyFont="1" applyBorder="1" applyAlignment="1" applyProtection="1">
      <alignment horizontal="center"/>
    </xf>
    <xf numFmtId="0" fontId="26" fillId="0" borderId="59" xfId="0" applyFont="1" applyBorder="1" applyAlignment="1" applyProtection="1">
      <alignment horizontal="center"/>
    </xf>
    <xf numFmtId="49" fontId="0" fillId="0" borderId="0" xfId="0" applyNumberFormat="1" applyProtection="1"/>
    <xf numFmtId="0" fontId="24" fillId="0" borderId="0" xfId="0" applyFont="1" applyProtection="1"/>
    <xf numFmtId="3" fontId="16" fillId="0" borderId="0" xfId="1" applyNumberFormat="1" applyFont="1" applyAlignment="1" applyProtection="1">
      <alignment horizontal="center"/>
      <protection locked="0"/>
    </xf>
    <xf numFmtId="3" fontId="16" fillId="0" borderId="0" xfId="1" applyNumberFormat="1" applyFont="1" applyAlignment="1" applyProtection="1">
      <alignment horizontal="center" wrapText="1"/>
      <protection locked="0"/>
    </xf>
    <xf numFmtId="0" fontId="13" fillId="0" borderId="0" xfId="26" applyFont="1" applyProtection="1">
      <protection hidden="1"/>
    </xf>
    <xf numFmtId="0" fontId="7" fillId="0" borderId="0" xfId="26" applyFont="1" applyProtection="1"/>
    <xf numFmtId="0" fontId="13" fillId="0" borderId="0" xfId="26" applyFont="1" applyAlignment="1" applyProtection="1">
      <alignment horizontal="right"/>
      <protection hidden="1"/>
    </xf>
    <xf numFmtId="0" fontId="27" fillId="0" borderId="0" xfId="0" applyFont="1" applyProtection="1"/>
    <xf numFmtId="49" fontId="27" fillId="0" borderId="0" xfId="0" applyNumberFormat="1" applyFont="1" applyProtection="1"/>
    <xf numFmtId="0" fontId="4" fillId="0" borderId="0" xfId="26" applyFont="1" applyFill="1" applyBorder="1" applyAlignment="1" applyProtection="1">
      <alignment horizontal="center" wrapText="1"/>
    </xf>
    <xf numFmtId="0" fontId="0" fillId="0" borderId="42" xfId="0" applyBorder="1" applyAlignment="1" applyProtection="1">
      <alignment horizontal="center" wrapText="1"/>
    </xf>
    <xf numFmtId="0" fontId="0" fillId="0" borderId="24" xfId="0" applyBorder="1" applyAlignment="1" applyProtection="1">
      <alignment horizontal="center" wrapText="1"/>
    </xf>
    <xf numFmtId="0" fontId="0" fillId="0" borderId="42" xfId="0" applyBorder="1" applyAlignment="1" applyProtection="1">
      <alignment horizontal="left" wrapText="1"/>
    </xf>
    <xf numFmtId="0" fontId="0" fillId="0" borderId="0" xfId="0" applyBorder="1" applyAlignment="1" applyProtection="1">
      <alignment horizontal="center" wrapText="1"/>
    </xf>
    <xf numFmtId="0" fontId="0" fillId="0" borderId="35" xfId="0" applyBorder="1" applyAlignment="1" applyProtection="1">
      <alignment horizontal="center" wrapText="1"/>
    </xf>
    <xf numFmtId="0" fontId="0" fillId="0" borderId="21" xfId="0" applyBorder="1" applyAlignment="1" applyProtection="1">
      <alignment horizontal="center" wrapText="1"/>
    </xf>
    <xf numFmtId="3" fontId="16" fillId="0" borderId="15" xfId="1" applyNumberFormat="1" applyFont="1" applyFill="1" applyBorder="1" applyAlignment="1" applyProtection="1">
      <alignment horizontal="center"/>
      <protection locked="0"/>
    </xf>
    <xf numFmtId="3" fontId="16" fillId="0" borderId="0" xfId="1" applyNumberFormat="1" applyFont="1" applyBorder="1" applyProtection="1">
      <protection locked="0"/>
    </xf>
    <xf numFmtId="3" fontId="16" fillId="3" borderId="14" xfId="1" applyNumberFormat="1" applyFont="1" applyFill="1" applyBorder="1" applyAlignment="1" applyProtection="1">
      <alignment horizontal="center"/>
      <protection locked="0"/>
    </xf>
    <xf numFmtId="3" fontId="16" fillId="2" borderId="14" xfId="1" applyNumberFormat="1" applyFont="1" applyFill="1" applyBorder="1" applyAlignment="1" applyProtection="1">
      <alignment horizontal="center"/>
      <protection locked="0"/>
    </xf>
    <xf numFmtId="3" fontId="16" fillId="2" borderId="17" xfId="1" applyNumberFormat="1" applyFont="1" applyFill="1" applyBorder="1" applyAlignment="1" applyProtection="1">
      <alignment horizontal="center"/>
      <protection locked="0"/>
    </xf>
    <xf numFmtId="3" fontId="16" fillId="2" borderId="18" xfId="1" applyNumberFormat="1" applyFont="1" applyFill="1" applyBorder="1" applyAlignment="1" applyProtection="1">
      <alignment horizontal="center"/>
      <protection locked="0"/>
    </xf>
    <xf numFmtId="165" fontId="16" fillId="0" borderId="0" xfId="1" applyNumberFormat="1" applyFont="1" applyAlignment="1" applyProtection="1">
      <alignment horizontal="center"/>
      <protection locked="0"/>
    </xf>
    <xf numFmtId="165" fontId="16" fillId="0" borderId="0" xfId="1" applyNumberFormat="1" applyFont="1" applyAlignment="1" applyProtection="1">
      <alignment horizontal="center" wrapText="1"/>
      <protection locked="0"/>
    </xf>
    <xf numFmtId="165" fontId="16" fillId="0" borderId="15" xfId="1" applyNumberFormat="1" applyFont="1" applyFill="1" applyBorder="1" applyAlignment="1" applyProtection="1">
      <alignment horizontal="center"/>
      <protection locked="0"/>
    </xf>
    <xf numFmtId="165" fontId="16" fillId="0" borderId="0" xfId="1" applyNumberFormat="1" applyFont="1" applyBorder="1" applyProtection="1">
      <protection locked="0"/>
    </xf>
    <xf numFmtId="164" fontId="16" fillId="3" borderId="14" xfId="37" applyNumberFormat="1" applyFont="1" applyFill="1" applyBorder="1" applyAlignment="1" applyProtection="1">
      <alignment horizontal="center"/>
      <protection locked="0"/>
    </xf>
    <xf numFmtId="164" fontId="16" fillId="2" borderId="14" xfId="37" applyNumberFormat="1" applyFont="1" applyFill="1" applyBorder="1" applyAlignment="1" applyProtection="1">
      <alignment horizontal="center"/>
      <protection locked="0"/>
    </xf>
    <xf numFmtId="164" fontId="16" fillId="2" borderId="17" xfId="1" applyNumberFormat="1" applyFont="1" applyFill="1" applyBorder="1" applyAlignment="1" applyProtection="1">
      <alignment horizontal="center"/>
      <protection locked="0"/>
    </xf>
    <xf numFmtId="164" fontId="16" fillId="2" borderId="18" xfId="1" applyNumberFormat="1" applyFont="1" applyFill="1" applyBorder="1" applyAlignment="1" applyProtection="1">
      <alignment horizontal="center"/>
      <protection locked="0"/>
    </xf>
    <xf numFmtId="164" fontId="1" fillId="0" borderId="14" xfId="37" applyNumberFormat="1" applyFont="1" applyFill="1" applyBorder="1" applyAlignment="1" applyProtection="1">
      <alignment horizontal="center"/>
      <protection locked="0"/>
    </xf>
    <xf numFmtId="17" fontId="0" fillId="0" borderId="0" xfId="0" applyNumberFormat="1" applyAlignment="1" applyProtection="1">
      <alignment horizontal="center"/>
    </xf>
    <xf numFmtId="17" fontId="0" fillId="0" borderId="0" xfId="0" applyNumberFormat="1" applyProtection="1"/>
    <xf numFmtId="3" fontId="16" fillId="0" borderId="14" xfId="1" applyNumberFormat="1" applyFont="1" applyBorder="1" applyAlignment="1" applyProtection="1">
      <alignment horizontal="center"/>
    </xf>
    <xf numFmtId="3" fontId="16" fillId="0" borderId="14" xfId="1" applyNumberFormat="1" applyFont="1" applyBorder="1" applyProtection="1"/>
    <xf numFmtId="165" fontId="16" fillId="0" borderId="15" xfId="1" applyNumberFormat="1" applyFont="1" applyBorder="1" applyAlignment="1" applyProtection="1">
      <alignment horizontal="center"/>
    </xf>
    <xf numFmtId="165" fontId="16" fillId="0" borderId="0" xfId="1" applyNumberFormat="1" applyFont="1" applyBorder="1" applyProtection="1"/>
    <xf numFmtId="165" fontId="16" fillId="0" borderId="15" xfId="1" applyNumberFormat="1" applyFont="1" applyBorder="1" applyProtection="1"/>
    <xf numFmtId="164" fontId="16" fillId="0" borderId="22" xfId="37" applyNumberFormat="1" applyFont="1" applyBorder="1" applyAlignment="1" applyProtection="1">
      <alignment horizontal="center"/>
    </xf>
    <xf numFmtId="164" fontId="16" fillId="0" borderId="0" xfId="1" applyNumberFormat="1" applyFont="1" applyProtection="1"/>
    <xf numFmtId="164" fontId="16" fillId="0" borderId="22" xfId="37" applyNumberFormat="1" applyFont="1" applyBorder="1" applyProtection="1"/>
    <xf numFmtId="0" fontId="7" fillId="0" borderId="0" xfId="26" applyFont="1" applyAlignment="1" applyProtection="1">
      <alignment vertical="center"/>
    </xf>
    <xf numFmtId="0" fontId="4" fillId="0" borderId="33" xfId="26" applyFont="1" applyFill="1" applyBorder="1" applyAlignment="1" applyProtection="1">
      <alignment horizontal="center" vertical="center"/>
    </xf>
    <xf numFmtId="166" fontId="4" fillId="0" borderId="33" xfId="26" applyNumberFormat="1" applyFont="1" applyFill="1" applyBorder="1" applyAlignment="1" applyProtection="1">
      <alignment horizontal="center" vertical="center"/>
    </xf>
    <xf numFmtId="49" fontId="29" fillId="0" borderId="0" xfId="0" applyNumberFormat="1" applyFont="1" applyProtection="1"/>
    <xf numFmtId="0" fontId="0" fillId="7" borderId="84" xfId="0" applyFont="1" applyFill="1" applyBorder="1"/>
    <xf numFmtId="0" fontId="0" fillId="7" borderId="85" xfId="0" applyFont="1" applyFill="1" applyBorder="1"/>
    <xf numFmtId="0" fontId="0" fillId="0" borderId="84" xfId="0" applyFont="1" applyBorder="1"/>
    <xf numFmtId="0" fontId="0" fillId="0" borderId="85" xfId="0" applyFont="1" applyBorder="1"/>
    <xf numFmtId="0" fontId="30" fillId="0" borderId="0" xfId="0" applyFont="1" applyProtection="1"/>
    <xf numFmtId="164" fontId="4" fillId="0" borderId="0" xfId="30" applyNumberFormat="1" applyFont="1" applyFill="1" applyBorder="1" applyAlignment="1" applyProtection="1">
      <alignment wrapText="1"/>
      <protection hidden="1"/>
    </xf>
    <xf numFmtId="17" fontId="4" fillId="0" borderId="0" xfId="26" applyNumberFormat="1" applyFont="1" applyFill="1" applyBorder="1" applyAlignment="1" applyProtection="1">
      <alignment horizontal="centerContinuous"/>
    </xf>
    <xf numFmtId="0" fontId="31" fillId="0" borderId="0" xfId="0" applyFont="1" applyAlignment="1" applyProtection="1">
      <alignment horizontal="left"/>
    </xf>
    <xf numFmtId="0" fontId="25" fillId="0" borderId="14" xfId="0" applyFont="1" applyBorder="1" applyAlignment="1" applyProtection="1">
      <alignment horizontal="center"/>
    </xf>
    <xf numFmtId="0" fontId="26" fillId="0" borderId="0" xfId="0" applyFont="1" applyProtection="1"/>
    <xf numFmtId="0" fontId="0" fillId="0" borderId="0" xfId="0" applyAlignment="1">
      <alignment vertical="center"/>
    </xf>
    <xf numFmtId="0" fontId="24" fillId="0" borderId="0" xfId="0" applyFont="1" applyAlignment="1" applyProtection="1">
      <alignment wrapText="1"/>
    </xf>
    <xf numFmtId="3" fontId="1" fillId="8" borderId="14" xfId="4" applyNumberFormat="1" applyFont="1" applyFill="1" applyBorder="1" applyAlignment="1" applyProtection="1">
      <alignment horizontal="center"/>
    </xf>
    <xf numFmtId="3" fontId="16" fillId="10" borderId="14" xfId="1" applyNumberFormat="1" applyFont="1" applyFill="1" applyBorder="1" applyAlignment="1" applyProtection="1">
      <alignment horizontal="center"/>
      <protection locked="0"/>
    </xf>
    <xf numFmtId="3" fontId="16" fillId="9" borderId="14" xfId="1" applyNumberFormat="1" applyFont="1" applyFill="1" applyBorder="1" applyAlignment="1" applyProtection="1">
      <alignment horizontal="center"/>
      <protection locked="0"/>
    </xf>
    <xf numFmtId="0" fontId="0" fillId="0" borderId="0" xfId="0" applyBorder="1" applyAlignment="1" applyProtection="1">
      <alignment vertical="center" wrapText="1"/>
    </xf>
    <xf numFmtId="3" fontId="6" fillId="3" borderId="61" xfId="35" applyNumberFormat="1" applyFont="1" applyFill="1" applyBorder="1" applyAlignment="1" applyProtection="1">
      <alignment horizontal="center" vertical="center"/>
      <protection hidden="1"/>
    </xf>
    <xf numFmtId="3" fontId="6" fillId="10" borderId="38" xfId="35" applyNumberFormat="1" applyFont="1" applyFill="1" applyBorder="1" applyAlignment="1" applyProtection="1">
      <alignment horizontal="center" vertical="center"/>
      <protection locked="0"/>
    </xf>
    <xf numFmtId="3" fontId="1" fillId="10" borderId="14" xfId="4" applyNumberFormat="1" applyFont="1" applyFill="1" applyBorder="1" applyAlignment="1" applyProtection="1">
      <alignment horizontal="center"/>
      <protection locked="0"/>
    </xf>
    <xf numFmtId="3" fontId="1" fillId="9" borderId="14" xfId="4" applyNumberFormat="1" applyFont="1" applyFill="1" applyBorder="1" applyAlignment="1" applyProtection="1">
      <alignment horizontal="center"/>
      <protection locked="0"/>
    </xf>
    <xf numFmtId="3" fontId="16" fillId="0" borderId="0" xfId="1" applyNumberFormat="1" applyFont="1" applyFill="1" applyProtection="1"/>
    <xf numFmtId="3" fontId="16" fillId="0" borderId="0" xfId="1" applyNumberFormat="1" applyFont="1" applyFill="1" applyAlignment="1" applyProtection="1">
      <alignment horizontal="center"/>
    </xf>
    <xf numFmtId="3" fontId="16" fillId="0" borderId="0" xfId="1" applyNumberFormat="1" applyFont="1" applyFill="1" applyAlignment="1" applyProtection="1">
      <alignment horizontal="center" wrapText="1"/>
    </xf>
    <xf numFmtId="3" fontId="16" fillId="0" borderId="0" xfId="1" applyNumberFormat="1" applyFont="1" applyFill="1" applyBorder="1" applyProtection="1"/>
    <xf numFmtId="3" fontId="16" fillId="0" borderId="33" xfId="1" applyNumberFormat="1" applyFont="1" applyFill="1" applyBorder="1" applyAlignment="1" applyProtection="1">
      <alignment horizontal="center"/>
    </xf>
    <xf numFmtId="0" fontId="0" fillId="0" borderId="0" xfId="0" applyBorder="1"/>
    <xf numFmtId="3" fontId="16" fillId="0" borderId="0" xfId="1" applyNumberFormat="1" applyFont="1" applyFill="1" applyBorder="1" applyAlignment="1" applyProtection="1">
      <alignment horizontal="center"/>
    </xf>
    <xf numFmtId="3" fontId="16" fillId="0" borderId="0" xfId="1" applyNumberFormat="1" applyFont="1" applyBorder="1" applyAlignment="1" applyProtection="1">
      <alignment horizontal="center"/>
    </xf>
    <xf numFmtId="3" fontId="16" fillId="0" borderId="0" xfId="1" applyNumberFormat="1" applyFont="1" applyFill="1" applyBorder="1" applyAlignment="1" applyProtection="1">
      <alignment horizontal="center" wrapText="1"/>
    </xf>
    <xf numFmtId="3" fontId="16" fillId="0" borderId="33" xfId="1" applyNumberFormat="1" applyFont="1" applyBorder="1" applyAlignment="1" applyProtection="1">
      <alignment horizontal="center"/>
    </xf>
    <xf numFmtId="3" fontId="16" fillId="0" borderId="14" xfId="1" applyNumberFormat="1" applyFont="1" applyFill="1" applyBorder="1" applyAlignment="1" applyProtection="1">
      <alignment horizontal="right"/>
    </xf>
    <xf numFmtId="3" fontId="16" fillId="0" borderId="43" xfId="1" applyNumberFormat="1" applyFont="1" applyFill="1" applyBorder="1" applyAlignment="1" applyProtection="1">
      <alignment horizontal="right"/>
    </xf>
    <xf numFmtId="3" fontId="16" fillId="0" borderId="41" xfId="1" applyNumberFormat="1" applyFont="1" applyFill="1" applyBorder="1" applyAlignment="1" applyProtection="1">
      <alignment horizontal="right"/>
    </xf>
    <xf numFmtId="3" fontId="16" fillId="0" borderId="40" xfId="1" applyNumberFormat="1" applyFont="1" applyFill="1" applyBorder="1" applyAlignment="1" applyProtection="1">
      <alignment horizontal="right"/>
    </xf>
    <xf numFmtId="3" fontId="16" fillId="8" borderId="40" xfId="1" applyNumberFormat="1" applyFont="1" applyFill="1" applyBorder="1" applyAlignment="1" applyProtection="1">
      <alignment horizontal="right"/>
    </xf>
    <xf numFmtId="3" fontId="0" fillId="0" borderId="0" xfId="0" applyNumberFormat="1" applyBorder="1" applyAlignment="1" applyProtection="1">
      <alignment horizontal="center" wrapText="1"/>
    </xf>
    <xf numFmtId="3" fontId="16" fillId="0" borderId="43" xfId="1" applyNumberFormat="1" applyFont="1" applyBorder="1" applyAlignment="1" applyProtection="1">
      <alignment horizontal="right"/>
    </xf>
    <xf numFmtId="3" fontId="16" fillId="0" borderId="40" xfId="1" applyNumberFormat="1" applyFont="1" applyBorder="1" applyAlignment="1" applyProtection="1">
      <alignment horizontal="right"/>
    </xf>
    <xf numFmtId="0" fontId="32" fillId="0" borderId="0" xfId="26" applyFont="1" applyProtection="1">
      <protection hidden="1"/>
    </xf>
    <xf numFmtId="0" fontId="33" fillId="0" borderId="0" xfId="26" applyFont="1" applyProtection="1"/>
    <xf numFmtId="0" fontId="32" fillId="0" borderId="0" xfId="26" applyFont="1" applyAlignment="1" applyProtection="1">
      <alignment horizontal="right"/>
      <protection hidden="1"/>
    </xf>
    <xf numFmtId="0" fontId="32" fillId="0" borderId="0" xfId="26" applyFont="1" applyAlignment="1" applyProtection="1">
      <alignment horizontal="right"/>
    </xf>
    <xf numFmtId="0" fontId="34" fillId="0" borderId="0" xfId="15" applyFont="1" applyProtection="1">
      <protection hidden="1"/>
    </xf>
    <xf numFmtId="0" fontId="33" fillId="0" borderId="0" xfId="15" applyFont="1" applyProtection="1"/>
    <xf numFmtId="0" fontId="32" fillId="0" borderId="0" xfId="15" applyFont="1" applyProtection="1">
      <protection hidden="1"/>
    </xf>
    <xf numFmtId="49" fontId="33" fillId="0" borderId="0" xfId="15" applyNumberFormat="1" applyFont="1" applyProtection="1"/>
    <xf numFmtId="0" fontId="33" fillId="0" borderId="0" xfId="15" applyFont="1" applyBorder="1" applyProtection="1">
      <protection hidden="1"/>
    </xf>
    <xf numFmtId="17" fontId="35" fillId="4" borderId="65" xfId="15" applyNumberFormat="1" applyFont="1" applyFill="1" applyBorder="1" applyAlignment="1" applyProtection="1">
      <alignment horizontal="center" vertical="center" wrapText="1"/>
      <protection hidden="1"/>
    </xf>
    <xf numFmtId="0" fontId="34" fillId="0" borderId="0" xfId="15" applyFont="1" applyAlignment="1" applyProtection="1">
      <alignment vertical="center"/>
      <protection hidden="1"/>
    </xf>
    <xf numFmtId="17" fontId="32" fillId="4" borderId="27" xfId="15" applyNumberFormat="1" applyFont="1" applyFill="1" applyBorder="1" applyAlignment="1" applyProtection="1">
      <alignment horizontal="center" vertical="center" wrapText="1"/>
      <protection hidden="1"/>
    </xf>
    <xf numFmtId="0" fontId="32" fillId="0" borderId="41" xfId="0" applyFont="1" applyFill="1" applyBorder="1" applyAlignment="1" applyProtection="1">
      <alignment horizontal="center" wrapText="1"/>
    </xf>
    <xf numFmtId="49" fontId="32" fillId="0" borderId="40" xfId="0" applyNumberFormat="1" applyFont="1" applyFill="1" applyBorder="1" applyAlignment="1" applyProtection="1">
      <alignment horizontal="center" wrapText="1"/>
    </xf>
    <xf numFmtId="0" fontId="32" fillId="0" borderId="62" xfId="0" applyFont="1" applyFill="1" applyBorder="1" applyAlignment="1" applyProtection="1">
      <alignment horizontal="center" wrapText="1"/>
    </xf>
    <xf numFmtId="49" fontId="32" fillId="0" borderId="70" xfId="0" applyNumberFormat="1" applyFont="1" applyFill="1" applyBorder="1" applyAlignment="1" applyProtection="1">
      <alignment horizontal="center" wrapText="1"/>
    </xf>
    <xf numFmtId="37" fontId="33" fillId="0" borderId="19" xfId="15" applyNumberFormat="1" applyFont="1" applyFill="1" applyBorder="1" applyProtection="1"/>
    <xf numFmtId="37" fontId="33" fillId="0" borderId="11" xfId="15" applyNumberFormat="1" applyFont="1" applyBorder="1" applyProtection="1">
      <protection hidden="1"/>
    </xf>
    <xf numFmtId="37" fontId="33" fillId="9" borderId="1" xfId="15" applyNumberFormat="1" applyFont="1" applyFill="1" applyBorder="1" applyProtection="1">
      <protection locked="0"/>
    </xf>
    <xf numFmtId="37" fontId="33" fillId="9" borderId="9" xfId="15" applyNumberFormat="1" applyFont="1" applyFill="1" applyBorder="1" applyProtection="1">
      <protection locked="0"/>
    </xf>
    <xf numFmtId="37" fontId="33" fillId="0" borderId="20" xfId="15" applyNumberFormat="1" applyFont="1" applyFill="1" applyBorder="1" applyProtection="1"/>
    <xf numFmtId="37" fontId="33" fillId="0" borderId="10" xfId="15" applyNumberFormat="1" applyFont="1" applyFill="1" applyBorder="1" applyProtection="1"/>
    <xf numFmtId="37" fontId="33" fillId="0" borderId="8" xfId="15" applyNumberFormat="1" applyFont="1" applyFill="1" applyBorder="1" applyProtection="1"/>
    <xf numFmtId="0" fontId="37" fillId="0" borderId="0" xfId="15" applyFont="1" applyBorder="1" applyProtection="1">
      <protection hidden="1"/>
    </xf>
    <xf numFmtId="0" fontId="37" fillId="0" borderId="3" xfId="15" applyFont="1" applyBorder="1" applyProtection="1">
      <protection hidden="1"/>
    </xf>
    <xf numFmtId="37" fontId="33" fillId="0" borderId="10" xfId="15" applyNumberFormat="1" applyFont="1" applyBorder="1" applyProtection="1">
      <protection hidden="1"/>
    </xf>
    <xf numFmtId="0" fontId="21" fillId="0" borderId="0" xfId="0" applyFont="1" applyProtection="1"/>
    <xf numFmtId="0" fontId="21" fillId="0" borderId="0" xfId="0" applyFont="1" applyAlignment="1" applyProtection="1">
      <alignment horizontal="center" vertical="center" wrapText="1"/>
    </xf>
    <xf numFmtId="0" fontId="21" fillId="0" borderId="0" xfId="0" applyFont="1" applyAlignment="1" applyProtection="1">
      <alignment horizontal="left" vertical="top" wrapText="1"/>
    </xf>
    <xf numFmtId="0" fontId="38" fillId="0" borderId="0" xfId="15" applyFont="1" applyBorder="1" applyProtection="1">
      <protection hidden="1"/>
    </xf>
    <xf numFmtId="0" fontId="32" fillId="0" borderId="0" xfId="15" applyFont="1" applyAlignment="1" applyProtection="1">
      <alignment horizontal="left" vertical="center" wrapText="1"/>
      <protection hidden="1"/>
    </xf>
    <xf numFmtId="0" fontId="32" fillId="0" borderId="0" xfId="15" applyFont="1" applyBorder="1" applyAlignment="1" applyProtection="1">
      <alignment horizontal="left" vertical="center" wrapText="1"/>
      <protection hidden="1"/>
    </xf>
    <xf numFmtId="0" fontId="39" fillId="0" borderId="0" xfId="15" applyFont="1" applyProtection="1"/>
    <xf numFmtId="49" fontId="32" fillId="0" borderId="83" xfId="0" applyNumberFormat="1" applyFont="1" applyFill="1" applyBorder="1" applyAlignment="1" applyProtection="1">
      <alignment horizontal="center" wrapText="1"/>
    </xf>
    <xf numFmtId="37" fontId="33" fillId="10" borderId="1" xfId="15" applyNumberFormat="1" applyFont="1" applyFill="1" applyBorder="1" applyProtection="1">
      <protection locked="0"/>
    </xf>
    <xf numFmtId="37" fontId="33" fillId="10" borderId="10" xfId="15" applyNumberFormat="1" applyFont="1" applyFill="1" applyBorder="1" applyProtection="1">
      <protection locked="0"/>
    </xf>
    <xf numFmtId="37" fontId="33" fillId="0" borderId="3" xfId="15" applyNumberFormat="1" applyFont="1" applyBorder="1" applyProtection="1">
      <protection hidden="1"/>
    </xf>
    <xf numFmtId="49" fontId="21" fillId="0" borderId="0" xfId="0" applyNumberFormat="1" applyFont="1" applyProtection="1"/>
    <xf numFmtId="0" fontId="35" fillId="0" borderId="0" xfId="27" applyFont="1" applyProtection="1">
      <protection hidden="1"/>
    </xf>
    <xf numFmtId="0" fontId="39" fillId="0" borderId="0" xfId="27" applyFont="1" applyProtection="1">
      <protection hidden="1"/>
    </xf>
    <xf numFmtId="10" fontId="39" fillId="0" borderId="0" xfId="27" applyNumberFormat="1" applyFont="1" applyProtection="1">
      <protection hidden="1"/>
    </xf>
    <xf numFmtId="0" fontId="39" fillId="0" borderId="0" xfId="27" applyFont="1" applyBorder="1" applyProtection="1">
      <protection hidden="1"/>
    </xf>
    <xf numFmtId="49" fontId="39" fillId="0" borderId="0" xfId="27" applyNumberFormat="1" applyFont="1" applyProtection="1">
      <protection hidden="1"/>
    </xf>
    <xf numFmtId="0" fontId="39" fillId="0" borderId="0" xfId="27" applyFont="1" applyProtection="1"/>
    <xf numFmtId="0" fontId="40" fillId="0" borderId="0" xfId="27" applyFont="1" applyAlignment="1" applyProtection="1">
      <alignment horizontal="left" wrapText="1"/>
      <protection hidden="1"/>
    </xf>
    <xf numFmtId="49" fontId="40" fillId="0" borderId="0" xfId="27" applyNumberFormat="1" applyFont="1" applyAlignment="1" applyProtection="1">
      <alignment horizontal="left" wrapText="1"/>
      <protection hidden="1"/>
    </xf>
    <xf numFmtId="0" fontId="40" fillId="0" borderId="0" xfId="27" applyFont="1" applyBorder="1" applyAlignment="1" applyProtection="1">
      <alignment wrapText="1"/>
      <protection hidden="1"/>
    </xf>
    <xf numFmtId="0" fontId="40" fillId="0" borderId="0" xfId="27" applyFont="1" applyAlignment="1" applyProtection="1">
      <alignment wrapText="1"/>
      <protection hidden="1"/>
    </xf>
    <xf numFmtId="0" fontId="41" fillId="0" borderId="0" xfId="27" applyFont="1" applyFill="1" applyBorder="1" applyAlignment="1" applyProtection="1">
      <alignment wrapText="1"/>
      <protection hidden="1"/>
    </xf>
    <xf numFmtId="3" fontId="39" fillId="0" borderId="0" xfId="35" applyNumberFormat="1" applyFont="1" applyFill="1" applyBorder="1" applyAlignment="1" applyProtection="1">
      <alignment vertical="justify"/>
      <protection hidden="1"/>
    </xf>
    <xf numFmtId="0" fontId="39" fillId="0" borderId="0" xfId="27" applyFont="1" applyAlignment="1" applyProtection="1">
      <alignment wrapText="1"/>
      <protection hidden="1"/>
    </xf>
    <xf numFmtId="0" fontId="37" fillId="0" borderId="0" xfId="15" applyFont="1" applyAlignment="1" applyProtection="1">
      <alignment horizontal="right"/>
      <protection hidden="1"/>
    </xf>
    <xf numFmtId="0" fontId="0" fillId="0" borderId="0" xfId="0" applyAlignment="1">
      <alignment horizontal="center"/>
    </xf>
    <xf numFmtId="0" fontId="0" fillId="7" borderId="0" xfId="0" applyFont="1" applyFill="1" applyBorder="1"/>
    <xf numFmtId="0" fontId="44" fillId="12" borderId="0" xfId="0" applyFont="1" applyFill="1" applyBorder="1"/>
    <xf numFmtId="0" fontId="44" fillId="13" borderId="0" xfId="0" applyFont="1" applyFill="1"/>
    <xf numFmtId="167" fontId="0" fillId="0" borderId="0" xfId="0" applyNumberFormat="1" applyBorder="1" applyAlignment="1">
      <alignment horizontal="center"/>
    </xf>
    <xf numFmtId="0" fontId="0" fillId="14" borderId="87" xfId="0" applyFill="1" applyBorder="1" applyAlignment="1">
      <alignment horizontal="centerContinuous"/>
    </xf>
    <xf numFmtId="0" fontId="0" fillId="14" borderId="88" xfId="0" applyFill="1" applyBorder="1" applyAlignment="1">
      <alignment horizontal="centerContinuous"/>
    </xf>
    <xf numFmtId="0" fontId="0" fillId="14" borderId="89" xfId="0" applyFill="1" applyBorder="1" applyAlignment="1">
      <alignment horizontal="centerContinuous"/>
    </xf>
    <xf numFmtId="0" fontId="0" fillId="14" borderId="88" xfId="0" applyFill="1" applyBorder="1" applyAlignment="1">
      <alignment horizontal="center"/>
    </xf>
    <xf numFmtId="0" fontId="0" fillId="15" borderId="87" xfId="0" applyFill="1" applyBorder="1" applyAlignment="1">
      <alignment horizontal="centerContinuous"/>
    </xf>
    <xf numFmtId="0" fontId="0" fillId="15" borderId="88" xfId="0" applyFill="1" applyBorder="1" applyAlignment="1">
      <alignment horizontal="centerContinuous"/>
    </xf>
    <xf numFmtId="0" fontId="0" fillId="15" borderId="89" xfId="0" applyFill="1" applyBorder="1" applyAlignment="1">
      <alignment horizontal="centerContinuous"/>
    </xf>
    <xf numFmtId="0" fontId="0" fillId="15" borderId="90" xfId="0" applyFill="1" applyBorder="1" applyAlignment="1">
      <alignment horizontal="centerContinuous"/>
    </xf>
    <xf numFmtId="0" fontId="0" fillId="15" borderId="42" xfId="0" applyFill="1" applyBorder="1" applyAlignment="1">
      <alignment horizontal="centerContinuous"/>
    </xf>
    <xf numFmtId="0" fontId="0" fillId="15" borderId="43" xfId="0" applyFill="1" applyBorder="1" applyAlignment="1">
      <alignment horizontal="centerContinuous"/>
    </xf>
    <xf numFmtId="0" fontId="0" fillId="15" borderId="42" xfId="0" applyFill="1" applyBorder="1" applyAlignment="1">
      <alignment horizontal="center"/>
    </xf>
    <xf numFmtId="0" fontId="0" fillId="15" borderId="91" xfId="0" applyFill="1" applyBorder="1" applyAlignment="1">
      <alignment horizontal="center"/>
    </xf>
    <xf numFmtId="0" fontId="0" fillId="6" borderId="36" xfId="0" applyFill="1" applyBorder="1" applyAlignment="1">
      <alignment horizontal="center" vertical="center"/>
    </xf>
    <xf numFmtId="0" fontId="0" fillId="16" borderId="87" xfId="0" applyFill="1" applyBorder="1" applyAlignment="1">
      <alignment horizontal="centerContinuous"/>
    </xf>
    <xf numFmtId="0" fontId="0" fillId="16" borderId="88" xfId="0" applyFill="1" applyBorder="1" applyAlignment="1">
      <alignment horizontal="centerContinuous"/>
    </xf>
    <xf numFmtId="0" fontId="0" fillId="10" borderId="92" xfId="0" applyFill="1" applyBorder="1" applyAlignment="1">
      <alignment horizontal="center"/>
    </xf>
    <xf numFmtId="0" fontId="0" fillId="16" borderId="93" xfId="0" applyFill="1" applyBorder="1" applyAlignment="1">
      <alignment horizontal="centerContinuous"/>
    </xf>
    <xf numFmtId="0" fontId="0" fillId="16" borderId="0" xfId="0" applyFill="1" applyBorder="1" applyAlignment="1">
      <alignment horizontal="centerContinuous"/>
    </xf>
    <xf numFmtId="0" fontId="0" fillId="16" borderId="94" xfId="0" applyFill="1" applyBorder="1" applyAlignment="1">
      <alignment horizontal="centerContinuous"/>
    </xf>
    <xf numFmtId="0" fontId="0" fillId="0" borderId="0" xfId="0" applyAlignment="1"/>
    <xf numFmtId="0" fontId="0" fillId="0" borderId="0" xfId="0" applyBorder="1" applyAlignment="1">
      <alignment horizontal="center"/>
    </xf>
    <xf numFmtId="0" fontId="0" fillId="0" borderId="95" xfId="0" applyBorder="1" applyAlignment="1">
      <alignment horizontal="center"/>
    </xf>
    <xf numFmtId="0" fontId="0" fillId="0" borderId="15" xfId="0" applyBorder="1" applyAlignment="1">
      <alignment horizontal="center"/>
    </xf>
    <xf numFmtId="0" fontId="0" fillId="0" borderId="48"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6" borderId="46" xfId="0" applyFill="1" applyBorder="1" applyAlignment="1">
      <alignment horizontal="center" vertic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01" xfId="0" applyBorder="1" applyAlignment="1">
      <alignment horizontal="center"/>
    </xf>
    <xf numFmtId="0" fontId="0" fillId="6" borderId="27" xfId="0" applyFill="1" applyBorder="1" applyAlignment="1">
      <alignment horizontal="center" vertic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0" borderId="105" xfId="0" applyBorder="1"/>
    <xf numFmtId="0" fontId="0" fillId="0" borderId="106" xfId="0" applyBorder="1"/>
    <xf numFmtId="0" fontId="0" fillId="10" borderId="46" xfId="0" applyFill="1" applyBorder="1"/>
    <xf numFmtId="0" fontId="0" fillId="10" borderId="92" xfId="0" applyFill="1" applyBorder="1"/>
    <xf numFmtId="0" fontId="0" fillId="0" borderId="98" xfId="0" applyBorder="1"/>
    <xf numFmtId="0" fontId="0" fillId="0" borderId="99" xfId="0" applyBorder="1"/>
    <xf numFmtId="0" fontId="0" fillId="0" borderId="100" xfId="0" applyBorder="1"/>
    <xf numFmtId="0" fontId="0" fillId="0" borderId="0" xfId="0" applyNumberFormat="1"/>
    <xf numFmtId="0" fontId="0" fillId="0" borderId="0" xfId="0" applyFill="1"/>
    <xf numFmtId="0" fontId="0" fillId="0" borderId="105" xfId="0" applyFill="1" applyBorder="1"/>
    <xf numFmtId="0" fontId="0" fillId="0" borderId="0" xfId="0" applyFill="1" applyBorder="1"/>
    <xf numFmtId="0" fontId="0" fillId="0" borderId="106" xfId="0" applyFill="1" applyBorder="1"/>
    <xf numFmtId="0" fontId="0" fillId="0" borderId="0" xfId="0" applyNumberFormat="1" applyFill="1"/>
    <xf numFmtId="0" fontId="0" fillId="0" borderId="107" xfId="0" applyBorder="1"/>
    <xf numFmtId="0" fontId="0" fillId="0" borderId="108" xfId="0" applyBorder="1"/>
    <xf numFmtId="0" fontId="0" fillId="0" borderId="109" xfId="0" applyBorder="1"/>
    <xf numFmtId="0" fontId="0" fillId="8" borderId="110" xfId="0" applyFill="1" applyBorder="1"/>
    <xf numFmtId="0" fontId="0" fillId="8" borderId="3" xfId="0" applyFill="1" applyBorder="1"/>
    <xf numFmtId="0" fontId="0" fillId="8" borderId="6" xfId="0" applyFill="1" applyBorder="1"/>
    <xf numFmtId="0" fontId="0" fillId="0" borderId="46" xfId="0" applyFill="1" applyBorder="1"/>
    <xf numFmtId="0" fontId="0" fillId="8" borderId="11" xfId="0" applyFill="1" applyBorder="1"/>
    <xf numFmtId="0" fontId="0" fillId="0" borderId="0" xfId="0" applyAlignment="1">
      <alignment horizontal="center" wrapText="1"/>
    </xf>
    <xf numFmtId="0" fontId="0" fillId="0" borderId="95" xfId="0" applyBorder="1" applyAlignment="1">
      <alignment wrapText="1"/>
    </xf>
    <xf numFmtId="0" fontId="0" fillId="0" borderId="96" xfId="0" applyBorder="1" applyAlignment="1">
      <alignment wrapText="1"/>
    </xf>
    <xf numFmtId="3" fontId="0" fillId="0" borderId="0" xfId="0" applyNumberFormat="1"/>
    <xf numFmtId="0" fontId="45" fillId="0" borderId="0" xfId="26" applyFont="1" applyFill="1" applyAlignment="1" applyProtection="1">
      <alignment wrapText="1"/>
      <protection hidden="1"/>
    </xf>
    <xf numFmtId="0" fontId="45" fillId="0" borderId="0" xfId="26" applyFont="1" applyFill="1" applyAlignment="1" applyProtection="1">
      <alignment wrapText="1"/>
    </xf>
    <xf numFmtId="0" fontId="45" fillId="0" borderId="0" xfId="26" applyFont="1" applyFill="1" applyAlignment="1" applyProtection="1">
      <alignment horizontal="right" wrapText="1"/>
      <protection hidden="1"/>
    </xf>
    <xf numFmtId="0" fontId="45" fillId="0" borderId="0" xfId="26" applyFont="1" applyFill="1" applyBorder="1" applyAlignment="1" applyProtection="1">
      <alignment horizontal="center" wrapText="1"/>
    </xf>
    <xf numFmtId="0" fontId="45" fillId="0" borderId="0" xfId="26" applyFont="1" applyFill="1" applyBorder="1" applyAlignment="1" applyProtection="1">
      <alignment horizontal="right" wrapText="1"/>
    </xf>
    <xf numFmtId="0" fontId="45" fillId="0" borderId="0" xfId="26" applyFont="1" applyFill="1" applyAlignment="1" applyProtection="1">
      <alignment horizontal="right" wrapText="1"/>
    </xf>
    <xf numFmtId="0" fontId="46" fillId="0" borderId="0" xfId="0" applyFont="1" applyFill="1" applyAlignment="1" applyProtection="1">
      <alignment wrapText="1"/>
    </xf>
    <xf numFmtId="164" fontId="45" fillId="0" borderId="0" xfId="29" applyNumberFormat="1" applyFont="1" applyFill="1" applyBorder="1" applyAlignment="1" applyProtection="1">
      <alignment wrapText="1"/>
      <protection hidden="1"/>
    </xf>
    <xf numFmtId="0" fontId="47" fillId="13" borderId="14" xfId="0" applyFont="1" applyFill="1" applyBorder="1" applyAlignment="1" applyProtection="1">
      <alignment horizontal="center" wrapText="1"/>
    </xf>
    <xf numFmtId="0" fontId="47" fillId="13" borderId="14" xfId="0" applyFont="1" applyFill="1" applyBorder="1" applyAlignment="1" applyProtection="1">
      <alignment horizontal="center"/>
    </xf>
    <xf numFmtId="3" fontId="16" fillId="0" borderId="47" xfId="1" applyNumberFormat="1" applyFont="1" applyFill="1" applyBorder="1" applyAlignment="1" applyProtection="1">
      <alignment horizontal="right"/>
    </xf>
    <xf numFmtId="3" fontId="16" fillId="0" borderId="42" xfId="1" applyNumberFormat="1" applyFont="1" applyFill="1" applyBorder="1" applyAlignment="1" applyProtection="1">
      <alignment horizontal="right"/>
    </xf>
    <xf numFmtId="3" fontId="16" fillId="8" borderId="41" xfId="1" applyNumberFormat="1" applyFont="1" applyFill="1" applyBorder="1" applyAlignment="1" applyProtection="1">
      <alignment horizontal="right"/>
    </xf>
    <xf numFmtId="3" fontId="16" fillId="8" borderId="14" xfId="1" applyNumberFormat="1" applyFont="1" applyFill="1" applyBorder="1" applyAlignment="1" applyProtection="1">
      <alignment horizontal="right"/>
    </xf>
    <xf numFmtId="10" fontId="0" fillId="11" borderId="23" xfId="37" applyNumberFormat="1" applyFont="1" applyFill="1" applyBorder="1" applyProtection="1"/>
    <xf numFmtId="10" fontId="0" fillId="11" borderId="24" xfId="0" applyNumberFormat="1" applyFill="1" applyBorder="1" applyProtection="1"/>
    <xf numFmtId="10" fontId="0" fillId="11" borderId="25" xfId="0" applyNumberFormat="1" applyFill="1" applyBorder="1" applyProtection="1"/>
    <xf numFmtId="10" fontId="0" fillId="11" borderId="24" xfId="37" applyNumberFormat="1" applyFont="1" applyFill="1" applyBorder="1" applyProtection="1"/>
    <xf numFmtId="10" fontId="0" fillId="11" borderId="25" xfId="37" applyNumberFormat="1" applyFont="1" applyFill="1" applyBorder="1" applyProtection="1"/>
    <xf numFmtId="164" fontId="33" fillId="11" borderId="78" xfId="38" applyNumberFormat="1" applyFont="1" applyFill="1" applyBorder="1" applyProtection="1">
      <protection hidden="1"/>
    </xf>
    <xf numFmtId="164" fontId="33" fillId="11" borderId="2" xfId="38" applyNumberFormat="1" applyFont="1" applyFill="1" applyBorder="1" applyProtection="1">
      <protection hidden="1"/>
    </xf>
    <xf numFmtId="9" fontId="33" fillId="11" borderId="11" xfId="37" applyFont="1" applyFill="1" applyBorder="1" applyProtection="1">
      <protection hidden="1"/>
    </xf>
    <xf numFmtId="9" fontId="33" fillId="11" borderId="79" xfId="37" applyFont="1" applyFill="1" applyBorder="1" applyProtection="1">
      <protection hidden="1"/>
    </xf>
    <xf numFmtId="0" fontId="49" fillId="0" borderId="0" xfId="0" applyFont="1" applyAlignment="1" applyProtection="1">
      <alignment wrapText="1"/>
    </xf>
    <xf numFmtId="0" fontId="4" fillId="10" borderId="33" xfId="26" applyFont="1" applyFill="1" applyBorder="1" applyAlignment="1" applyProtection="1">
      <alignment horizontal="center"/>
      <protection locked="0"/>
    </xf>
    <xf numFmtId="0" fontId="4" fillId="10" borderId="15" xfId="26" applyFont="1" applyFill="1" applyBorder="1" applyAlignment="1" applyProtection="1">
      <alignment horizontal="center"/>
      <protection locked="0"/>
    </xf>
    <xf numFmtId="0" fontId="28" fillId="10" borderId="33" xfId="47" applyNumberFormat="1" applyFill="1" applyBorder="1" applyAlignment="1" applyProtection="1">
      <alignment horizontal="center"/>
      <protection locked="0"/>
    </xf>
    <xf numFmtId="0" fontId="43" fillId="0" borderId="0" xfId="0" applyFont="1" applyAlignment="1">
      <alignment horizontal="right"/>
    </xf>
    <xf numFmtId="0" fontId="0" fillId="0" borderId="0" xfId="0" applyAlignment="1" applyProtection="1">
      <alignment horizontal="right" wrapText="1"/>
    </xf>
    <xf numFmtId="0" fontId="0" fillId="0" borderId="86" xfId="0" applyBorder="1" applyAlignment="1" applyProtection="1">
      <alignment horizontal="right" wrapText="1"/>
    </xf>
    <xf numFmtId="0" fontId="0" fillId="10" borderId="0" xfId="0" applyFill="1" applyAlignment="1" applyProtection="1">
      <alignment horizontal="left" wrapText="1"/>
      <protection locked="0"/>
    </xf>
    <xf numFmtId="0" fontId="48" fillId="0" borderId="0" xfId="0" applyFont="1" applyAlignment="1" applyProtection="1">
      <alignment horizontal="center" wrapText="1"/>
    </xf>
    <xf numFmtId="0" fontId="49" fillId="0" borderId="0" xfId="0" applyFont="1" applyAlignment="1" applyProtection="1">
      <alignment horizontal="center" wrapText="1"/>
    </xf>
    <xf numFmtId="0" fontId="2" fillId="5" borderId="44" xfId="29" applyFont="1" applyFill="1" applyBorder="1" applyAlignment="1" applyProtection="1">
      <alignment horizontal="center" vertical="center" wrapText="1"/>
      <protection hidden="1"/>
    </xf>
    <xf numFmtId="0" fontId="2" fillId="5" borderId="12" xfId="29" applyFont="1" applyFill="1" applyBorder="1" applyAlignment="1" applyProtection="1">
      <alignment horizontal="center" vertical="center" wrapText="1"/>
      <protection hidden="1"/>
    </xf>
    <xf numFmtId="0" fontId="2" fillId="5" borderId="37" xfId="29" applyFont="1" applyFill="1" applyBorder="1" applyAlignment="1" applyProtection="1">
      <alignment horizontal="center" vertical="center" wrapText="1"/>
      <protection hidden="1"/>
    </xf>
    <xf numFmtId="0" fontId="2" fillId="5" borderId="45" xfId="29" applyFont="1" applyFill="1" applyBorder="1" applyAlignment="1" applyProtection="1">
      <alignment horizontal="center" vertical="center" wrapText="1"/>
      <protection hidden="1"/>
    </xf>
    <xf numFmtId="0" fontId="2" fillId="5" borderId="39" xfId="29" applyFont="1" applyFill="1" applyBorder="1" applyAlignment="1" applyProtection="1">
      <alignment horizontal="center" vertical="center" wrapText="1"/>
      <protection hidden="1"/>
    </xf>
    <xf numFmtId="0" fontId="2" fillId="5" borderId="38" xfId="29" applyFont="1" applyFill="1" applyBorder="1" applyAlignment="1" applyProtection="1">
      <alignment horizontal="center" vertical="center" wrapText="1"/>
      <protection hidden="1"/>
    </xf>
    <xf numFmtId="0" fontId="11" fillId="0" borderId="36" xfId="27" applyFont="1" applyBorder="1" applyAlignment="1" applyProtection="1">
      <alignment horizontal="center" vertical="center" wrapText="1"/>
      <protection hidden="1"/>
    </xf>
    <xf numFmtId="0" fontId="11" fillId="0" borderId="27" xfId="27" applyFont="1" applyBorder="1" applyAlignment="1" applyProtection="1">
      <alignment horizontal="center" vertical="center" wrapText="1"/>
      <protection hidden="1"/>
    </xf>
    <xf numFmtId="0" fontId="28" fillId="11" borderId="33" xfId="47" applyNumberFormat="1" applyFill="1" applyBorder="1" applyAlignment="1" applyProtection="1">
      <alignment horizontal="center"/>
    </xf>
    <xf numFmtId="0" fontId="4" fillId="11" borderId="33" xfId="26" applyNumberFormat="1" applyFont="1" applyFill="1" applyBorder="1" applyAlignment="1" applyProtection="1">
      <alignment horizontal="center"/>
    </xf>
    <xf numFmtId="0" fontId="4" fillId="11" borderId="33" xfId="26" applyFont="1" applyFill="1" applyBorder="1" applyAlignment="1" applyProtection="1">
      <alignment horizontal="center"/>
    </xf>
    <xf numFmtId="0" fontId="0" fillId="11" borderId="0" xfId="0" applyFill="1" applyAlignment="1" applyProtection="1">
      <alignment horizontal="center"/>
    </xf>
    <xf numFmtId="0" fontId="28" fillId="10" borderId="33" xfId="47" applyNumberFormat="1" applyFont="1" applyFill="1" applyBorder="1" applyAlignment="1" applyProtection="1">
      <alignment horizontal="center" vertical="center"/>
      <protection locked="0"/>
    </xf>
    <xf numFmtId="0" fontId="32" fillId="10" borderId="33" xfId="26" applyNumberFormat="1" applyFont="1" applyFill="1" applyBorder="1" applyAlignment="1" applyProtection="1">
      <alignment horizontal="center" vertical="center"/>
      <protection locked="0"/>
    </xf>
    <xf numFmtId="0" fontId="13" fillId="0" borderId="33" xfId="26" applyFont="1" applyFill="1" applyBorder="1" applyAlignment="1" applyProtection="1">
      <alignment horizontal="center"/>
    </xf>
    <xf numFmtId="0" fontId="13" fillId="10" borderId="33" xfId="26" applyFont="1" applyFill="1" applyBorder="1" applyAlignment="1" applyProtection="1">
      <alignment horizontal="center" vertical="center"/>
      <protection locked="0"/>
    </xf>
    <xf numFmtId="0" fontId="32" fillId="0" borderId="33" xfId="26" applyFont="1" applyFill="1" applyBorder="1" applyAlignment="1" applyProtection="1">
      <alignment horizontal="center"/>
    </xf>
    <xf numFmtId="9" fontId="33" fillId="21" borderId="71" xfId="38" applyFont="1" applyFill="1" applyBorder="1" applyAlignment="1" applyProtection="1">
      <alignment horizontal="center" vertical="center"/>
      <protection hidden="1"/>
    </xf>
    <xf numFmtId="9" fontId="33" fillId="21" borderId="73" xfId="38" applyFont="1" applyFill="1" applyBorder="1" applyAlignment="1" applyProtection="1">
      <alignment horizontal="center" vertical="center"/>
      <protection hidden="1"/>
    </xf>
    <xf numFmtId="9" fontId="33" fillId="21" borderId="69" xfId="38" applyFont="1" applyFill="1" applyBorder="1" applyAlignment="1" applyProtection="1">
      <alignment horizontal="center" vertical="center"/>
      <protection hidden="1"/>
    </xf>
    <xf numFmtId="37" fontId="33" fillId="21" borderId="36" xfId="15" applyNumberFormat="1" applyFont="1" applyFill="1" applyBorder="1" applyAlignment="1" applyProtection="1">
      <alignment horizontal="center" vertical="center"/>
      <protection hidden="1"/>
    </xf>
    <xf numFmtId="37" fontId="33" fillId="21" borderId="46" xfId="15" applyNumberFormat="1" applyFont="1" applyFill="1" applyBorder="1" applyAlignment="1" applyProtection="1">
      <alignment horizontal="center" vertical="center"/>
      <protection hidden="1"/>
    </xf>
    <xf numFmtId="37" fontId="33" fillId="21" borderId="27" xfId="15" applyNumberFormat="1" applyFont="1" applyFill="1" applyBorder="1" applyAlignment="1" applyProtection="1">
      <alignment horizontal="center" vertical="center"/>
      <protection hidden="1"/>
    </xf>
    <xf numFmtId="0" fontId="32" fillId="0" borderId="0" xfId="15" applyFont="1" applyAlignment="1" applyProtection="1">
      <alignment horizontal="center" vertical="center" wrapText="1"/>
      <protection hidden="1"/>
    </xf>
    <xf numFmtId="0" fontId="36" fillId="0" borderId="0" xfId="15" applyFont="1" applyAlignment="1" applyProtection="1">
      <alignment horizontal="left" vertical="center" wrapText="1"/>
      <protection hidden="1"/>
    </xf>
    <xf numFmtId="0" fontId="36" fillId="0" borderId="0" xfId="15" applyFont="1" applyBorder="1" applyAlignment="1" applyProtection="1">
      <alignment horizontal="left" vertical="center" wrapText="1"/>
      <protection hidden="1"/>
    </xf>
    <xf numFmtId="0" fontId="32" fillId="0" borderId="65" xfId="15" applyFont="1" applyBorder="1" applyAlignment="1" applyProtection="1">
      <alignment horizontal="center" vertical="center" wrapText="1"/>
      <protection hidden="1"/>
    </xf>
    <xf numFmtId="0" fontId="32" fillId="0" borderId="27" xfId="15" applyFont="1" applyBorder="1" applyAlignment="1" applyProtection="1">
      <alignment horizontal="center" vertical="center" wrapText="1"/>
      <protection hidden="1"/>
    </xf>
    <xf numFmtId="0" fontId="32" fillId="0" borderId="64" xfId="15" applyFont="1" applyBorder="1" applyAlignment="1" applyProtection="1">
      <alignment horizontal="center" vertical="center" wrapText="1"/>
      <protection hidden="1"/>
    </xf>
    <xf numFmtId="0" fontId="32" fillId="0" borderId="69" xfId="15" applyFont="1" applyBorder="1" applyAlignment="1" applyProtection="1">
      <alignment horizontal="center" vertical="center" wrapText="1"/>
      <protection hidden="1"/>
    </xf>
    <xf numFmtId="9" fontId="33" fillId="21" borderId="76" xfId="38" applyFont="1" applyFill="1" applyBorder="1" applyAlignment="1" applyProtection="1">
      <alignment horizontal="center" vertical="center"/>
      <protection hidden="1"/>
    </xf>
    <xf numFmtId="37" fontId="33" fillId="21" borderId="77" xfId="15" applyNumberFormat="1" applyFont="1" applyFill="1" applyBorder="1" applyAlignment="1" applyProtection="1">
      <alignment horizontal="center" vertical="center"/>
      <protection hidden="1"/>
    </xf>
    <xf numFmtId="17" fontId="32" fillId="0" borderId="66" xfId="0" applyNumberFormat="1" applyFont="1" applyFill="1" applyBorder="1" applyAlignment="1" applyProtection="1">
      <alignment horizontal="center" vertical="center" wrapText="1"/>
      <protection hidden="1"/>
    </xf>
    <xf numFmtId="0" fontId="32" fillId="0" borderId="67" xfId="0" applyFont="1" applyFill="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0" fontId="21" fillId="0" borderId="4"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32" fillId="0" borderId="68" xfId="0" applyFont="1" applyFill="1" applyBorder="1" applyAlignment="1" applyProtection="1">
      <alignment horizontal="center" vertical="center" wrapText="1"/>
      <protection hidden="1"/>
    </xf>
    <xf numFmtId="0" fontId="21" fillId="0" borderId="72" xfId="0" applyFont="1" applyBorder="1" applyAlignment="1" applyProtection="1">
      <alignment horizontal="left" vertical="top" wrapText="1"/>
      <protection locked="0"/>
    </xf>
    <xf numFmtId="0" fontId="21" fillId="0" borderId="74"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0" fontId="21" fillId="0" borderId="80" xfId="0" applyFont="1" applyBorder="1" applyAlignment="1" applyProtection="1">
      <alignment horizontal="center" vertical="center" wrapText="1"/>
      <protection locked="0"/>
    </xf>
    <xf numFmtId="0" fontId="21" fillId="0" borderId="81" xfId="0" applyFont="1" applyBorder="1" applyAlignment="1" applyProtection="1">
      <alignment horizontal="left" vertical="top" wrapText="1"/>
      <protection locked="0"/>
    </xf>
    <xf numFmtId="0" fontId="21" fillId="0" borderId="82" xfId="0" applyFont="1" applyBorder="1" applyAlignment="1" applyProtection="1">
      <alignment horizontal="left" vertical="top" wrapText="1"/>
      <protection locked="0"/>
    </xf>
    <xf numFmtId="0" fontId="32" fillId="2" borderId="65" xfId="15" applyFont="1" applyFill="1" applyBorder="1" applyAlignment="1" applyProtection="1">
      <alignment horizontal="center" wrapText="1"/>
      <protection hidden="1"/>
    </xf>
    <xf numFmtId="0" fontId="32" fillId="2" borderId="27" xfId="15" applyFont="1" applyFill="1" applyBorder="1" applyAlignment="1" applyProtection="1">
      <alignment horizontal="center" wrapText="1"/>
      <protection hidden="1"/>
    </xf>
    <xf numFmtId="0" fontId="26" fillId="0" borderId="59" xfId="0" applyFont="1" applyBorder="1" applyAlignment="1" applyProtection="1">
      <alignment horizontal="center" vertical="center"/>
    </xf>
    <xf numFmtId="0" fontId="4" fillId="0" borderId="33" xfId="26" applyFont="1" applyFill="1" applyBorder="1" applyAlignment="1" applyProtection="1">
      <alignment horizontal="center"/>
    </xf>
    <xf numFmtId="0" fontId="2"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1" xfId="0" applyFont="1" applyBorder="1" applyAlignment="1" applyProtection="1">
      <alignment horizontal="center" vertical="center"/>
    </xf>
    <xf numFmtId="0" fontId="0" fillId="20" borderId="111" xfId="0" applyFill="1" applyBorder="1" applyAlignment="1">
      <alignment horizontal="center"/>
    </xf>
    <xf numFmtId="0" fontId="0" fillId="20" borderId="33" xfId="0" applyFill="1" applyBorder="1" applyAlignment="1">
      <alignment horizontal="center"/>
    </xf>
    <xf numFmtId="0" fontId="0" fillId="19" borderId="111" xfId="0" applyFill="1" applyBorder="1" applyAlignment="1">
      <alignment horizontal="center"/>
    </xf>
    <xf numFmtId="0" fontId="0" fillId="19" borderId="33" xfId="0" applyFill="1" applyBorder="1" applyAlignment="1">
      <alignment horizontal="center"/>
    </xf>
    <xf numFmtId="0" fontId="0" fillId="0" borderId="36"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44" fillId="17" borderId="42" xfId="0" applyFont="1" applyFill="1" applyBorder="1" applyAlignment="1">
      <alignment horizontal="center"/>
    </xf>
    <xf numFmtId="0" fontId="44" fillId="17" borderId="43" xfId="0" applyFont="1" applyFill="1" applyBorder="1" applyAlignment="1">
      <alignment horizontal="center"/>
    </xf>
    <xf numFmtId="0" fontId="0" fillId="18" borderId="42" xfId="0" applyFill="1" applyBorder="1" applyAlignment="1">
      <alignment horizontal="center"/>
    </xf>
    <xf numFmtId="0" fontId="0" fillId="18" borderId="43" xfId="0" applyFill="1" applyBorder="1" applyAlignment="1">
      <alignment horizontal="center"/>
    </xf>
    <xf numFmtId="0" fontId="0" fillId="18" borderId="47" xfId="0" applyFill="1" applyBorder="1" applyAlignment="1">
      <alignment horizontal="center"/>
    </xf>
  </cellXfs>
  <cellStyles count="48">
    <cellStyle name="Comma" xfId="1" builtinId="3"/>
    <cellStyle name="Comma 2" xfId="2"/>
    <cellStyle name="Comma 3" xfId="3"/>
    <cellStyle name="Comma 4" xfId="4"/>
    <cellStyle name="Currency 2" xfId="5"/>
    <cellStyle name="Currency 3" xfId="6"/>
    <cellStyle name="Currency 4" xfId="7"/>
    <cellStyle name="Currency 5" xfId="8"/>
    <cellStyle name="Hyperlink" xfId="47" builtinId="8"/>
    <cellStyle name="Normal" xfId="0" builtinId="0"/>
    <cellStyle name="Normal 10" xfId="9"/>
    <cellStyle name="Normal 11" xfId="10"/>
    <cellStyle name="Normal 12" xfId="11"/>
    <cellStyle name="Normal 13" xfId="12"/>
    <cellStyle name="Normal 14" xfId="13"/>
    <cellStyle name="Normal 15" xfId="14"/>
    <cellStyle name="Normal 2" xfId="15"/>
    <cellStyle name="Normal 2 2" xfId="16"/>
    <cellStyle name="Normal 2 2 2" xfId="17"/>
    <cellStyle name="Normal 2 3" xfId="18"/>
    <cellStyle name="Normal 2 3 2" xfId="19"/>
    <cellStyle name="Normal 2 4" xfId="20"/>
    <cellStyle name="Normal 2 4 2" xfId="21"/>
    <cellStyle name="Normal 2 5" xfId="22"/>
    <cellStyle name="Normal 2 5 2" xfId="23"/>
    <cellStyle name="Normal 2 6" xfId="24"/>
    <cellStyle name="Normal 2 6 2" xfId="25"/>
    <cellStyle name="Normal 3" xfId="26"/>
    <cellStyle name="Normal 4" xfId="27"/>
    <cellStyle name="Normal 4 2" xfId="28"/>
    <cellStyle name="Normal 5" xfId="29"/>
    <cellStyle name="Normal 5 2" xfId="30"/>
    <cellStyle name="Normal 6" xfId="31"/>
    <cellStyle name="Normal 7" xfId="32"/>
    <cellStyle name="Normal 8" xfId="33"/>
    <cellStyle name="Normal 9" xfId="34"/>
    <cellStyle name="Normal_MR11-12-03-2004BudgetFormTemplate-Example" xfId="35"/>
    <cellStyle name="Normal_Sheet1 2" xfId="36"/>
    <cellStyle name="Percent" xfId="37" builtinId="5"/>
    <cellStyle name="Percent 2" xfId="38"/>
    <cellStyle name="Percent 2 2" xfId="39"/>
    <cellStyle name="Percent 2 3" xfId="40"/>
    <cellStyle name="Percent 2 4" xfId="41"/>
    <cellStyle name="Percent 3" xfId="42"/>
    <cellStyle name="Percent 3 2" xfId="43"/>
    <cellStyle name="Percent 4" xfId="44"/>
    <cellStyle name="Percent 5" xfId="45"/>
    <cellStyle name="Percent 6" xfId="46"/>
  </cellStyles>
  <dxfs count="12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9" defaultPivotStyle="PivotStyleLight16"/>
  <colors>
    <mruColors>
      <color rgb="FFCCFFCC"/>
      <color rgb="FFC5FFE2"/>
      <color rgb="FFCCFF99"/>
      <color rgb="FF75FFB3"/>
      <color rgb="FFABF7CF"/>
      <color rgb="FFC1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V137"/>
  <sheetViews>
    <sheetView topLeftCell="A2" zoomScale="75" zoomScaleNormal="75" workbookViewId="0">
      <pane xSplit="3" ySplit="9" topLeftCell="D113" activePane="bottomRight" state="frozen"/>
      <selection activeCell="A2" sqref="A2"/>
      <selection pane="topRight" activeCell="D2" sqref="D2"/>
      <selection pane="bottomLeft" activeCell="A11" sqref="A11"/>
      <selection pane="bottomRight" activeCell="T134" sqref="T134"/>
    </sheetView>
  </sheetViews>
  <sheetFormatPr defaultColWidth="9.140625" defaultRowHeight="15"/>
  <cols>
    <col min="1" max="1" width="13.42578125" style="19" customWidth="1"/>
    <col min="2" max="2" width="7.28515625" style="19" customWidth="1"/>
    <col min="3" max="3" width="30.7109375" style="19" customWidth="1"/>
    <col min="4" max="4" width="11.42578125" style="19" customWidth="1"/>
    <col min="5" max="5" width="3.42578125" style="19" customWidth="1"/>
    <col min="6" max="6" width="11.42578125" style="19" customWidth="1"/>
    <col min="7" max="7" width="3.42578125" style="19" customWidth="1"/>
    <col min="8" max="8" width="11.42578125" style="19" customWidth="1"/>
    <col min="9" max="9" width="3.42578125" style="19" customWidth="1"/>
    <col min="10" max="10" width="12.42578125" style="19" customWidth="1"/>
    <col min="11" max="11" width="3.42578125" style="19" customWidth="1"/>
    <col min="12" max="12" width="11.42578125" style="19" customWidth="1"/>
    <col min="13" max="13" width="3.42578125" style="19" customWidth="1"/>
    <col min="14" max="14" width="11.42578125" style="19" customWidth="1"/>
    <col min="15" max="15" width="3.42578125" style="19" customWidth="1"/>
    <col min="16" max="16" width="11.42578125" style="19" customWidth="1"/>
    <col min="17" max="17" width="3.42578125" style="19" customWidth="1"/>
    <col min="18" max="18" width="11.42578125" style="19" customWidth="1"/>
    <col min="19" max="19" width="3.42578125" style="19" customWidth="1"/>
    <col min="20" max="20" width="11.42578125" style="19" customWidth="1"/>
    <col min="21" max="21" width="3.42578125" style="19" customWidth="1"/>
    <col min="22" max="22" width="11.42578125" style="19" customWidth="1"/>
    <col min="23" max="23" width="3.42578125" style="19" customWidth="1"/>
    <col min="24" max="24" width="11" style="19" customWidth="1"/>
    <col min="25" max="25" width="3.42578125" style="19" customWidth="1"/>
    <col min="26" max="26" width="11" style="19" customWidth="1"/>
    <col min="27" max="27" width="3.42578125" style="19" customWidth="1"/>
    <col min="28" max="668" width="9.140625" style="19"/>
    <col min="669" max="669" width="14.5703125" style="19" hidden="1" customWidth="1"/>
    <col min="670" max="16384" width="9.140625" style="19"/>
  </cols>
  <sheetData>
    <row r="1" spans="1:672" ht="22.15" customHeight="1">
      <c r="J1" s="193"/>
    </row>
    <row r="2" spans="1:672" ht="23.25">
      <c r="B2" s="8" t="s">
        <v>371</v>
      </c>
    </row>
    <row r="3" spans="1:672" ht="24" customHeight="1">
      <c r="B3" s="8" t="s">
        <v>44</v>
      </c>
      <c r="P3" s="383" t="str">
        <f>IF(SUM(D16:Z16,D26:Z26,D34:Z34,D41:Z41,D67:Z67,D80:Z80,D100:Z100,D115:Z115,D128:Z128)&gt;0,"A note/explanation must be entered for all court types where 'Cases unable to be categorized' has data entered","")</f>
        <v>A note/explanation must be entered for all court types where 'Cases unable to be categorized' has data entered</v>
      </c>
      <c r="Q3" s="383"/>
      <c r="R3" s="383"/>
      <c r="S3" s="383"/>
      <c r="T3" s="383"/>
      <c r="U3" s="383"/>
      <c r="V3" s="383"/>
      <c r="W3" s="383"/>
      <c r="X3" s="383"/>
      <c r="Y3" s="383"/>
      <c r="Z3" s="383"/>
      <c r="AA3" s="383"/>
    </row>
    <row r="4" spans="1:672" ht="15" customHeight="1">
      <c r="P4" s="383"/>
      <c r="Q4" s="383"/>
      <c r="R4" s="383"/>
      <c r="S4" s="383"/>
      <c r="T4" s="383"/>
      <c r="U4" s="383"/>
      <c r="V4" s="383"/>
      <c r="W4" s="383"/>
      <c r="X4" s="383"/>
      <c r="Y4" s="383"/>
      <c r="Z4" s="383"/>
      <c r="AA4" s="383"/>
    </row>
    <row r="5" spans="1:672" ht="15" customHeight="1">
      <c r="P5" s="383"/>
      <c r="Q5" s="383"/>
      <c r="R5" s="383"/>
      <c r="S5" s="383"/>
      <c r="T5" s="383"/>
      <c r="U5" s="383"/>
      <c r="V5" s="383"/>
      <c r="W5" s="383"/>
      <c r="X5" s="383"/>
      <c r="Y5" s="383"/>
      <c r="Z5" s="383"/>
      <c r="AA5" s="383"/>
    </row>
    <row r="6" spans="1:672" ht="18.75" customHeight="1">
      <c r="A6" s="1"/>
      <c r="B6" s="22"/>
      <c r="C6" s="2" t="s">
        <v>25</v>
      </c>
      <c r="D6" s="375" t="s">
        <v>337</v>
      </c>
      <c r="E6" s="375"/>
      <c r="F6" s="375"/>
      <c r="G6" s="22"/>
      <c r="H6" s="2" t="s">
        <v>23</v>
      </c>
      <c r="I6" s="375" t="s">
        <v>376</v>
      </c>
      <c r="J6" s="375"/>
      <c r="K6" s="375"/>
      <c r="L6" s="375"/>
      <c r="M6" s="375"/>
      <c r="N6" s="375"/>
      <c r="P6" s="382" t="str">
        <f>IF(AND(SUM(D16,F16,H16,J16,L16,N16,P16,R16,T16,V16,X16,Z16)&gt;0,ISBLANK(AB12)),"Circuit Criminal","")</f>
        <v>Circuit Criminal</v>
      </c>
      <c r="R6" s="382" t="str">
        <f>IF(AND(SUM(D26,F26,H26,J26,L26,N26,P26,R26,T26,V26,X26,Z26)&gt;0,ISBLANK(AB21)),"County Criminal","")</f>
        <v>County Criminal</v>
      </c>
      <c r="S6" s="374"/>
      <c r="T6" s="382" t="str">
        <f>IF(AND(SUM(D34,F34,H34,J34,L34,N34,P34,R34,T34,V34,X34,Z34)&gt;0,ISBLANK(AB31)),"Juvenile Delinquency","")</f>
        <v/>
      </c>
      <c r="U6" s="374"/>
      <c r="V6" s="382" t="str">
        <f>IF(AND(SUM(D41,F41,H41,J41,L41,N41,P41,R41,T41,V41,X41,Z41)&gt;0,ISBLANK(AB39)),"Criminal Traffic","")</f>
        <v>Criminal Traffic</v>
      </c>
      <c r="W6" s="374"/>
      <c r="X6" s="382" t="str">
        <f>IF(AND(SUM(D67:Z67)&gt;0,ISBLANK(AB46)),"Circuit Civil","")</f>
        <v/>
      </c>
      <c r="Y6" s="374"/>
      <c r="Z6" s="382" t="str">
        <f>IF(AND(SUM(D80:Z80)&gt;0,ISBLANK(AB72)),"County Civil","")</f>
        <v/>
      </c>
      <c r="AA6" s="374"/>
    </row>
    <row r="7" spans="1:672" ht="18.75" customHeight="1">
      <c r="A7" s="1"/>
      <c r="B7" s="22"/>
      <c r="C7" s="2" t="s">
        <v>21</v>
      </c>
      <c r="D7" s="376">
        <v>2</v>
      </c>
      <c r="E7" s="376"/>
      <c r="F7" s="376"/>
      <c r="G7" s="22"/>
      <c r="H7" s="22"/>
      <c r="I7" s="22"/>
      <c r="J7" s="22"/>
      <c r="K7" s="22"/>
      <c r="L7" s="22"/>
      <c r="M7" s="22"/>
      <c r="P7" s="382"/>
      <c r="R7" s="382"/>
      <c r="T7" s="382"/>
      <c r="V7" s="382"/>
      <c r="X7" s="382"/>
      <c r="Z7" s="382"/>
    </row>
    <row r="8" spans="1:672" ht="18.75" customHeight="1">
      <c r="A8" s="1"/>
      <c r="B8" s="22"/>
      <c r="C8" s="2" t="s">
        <v>22</v>
      </c>
      <c r="D8" s="376" t="s">
        <v>51</v>
      </c>
      <c r="E8" s="376"/>
      <c r="F8" s="376"/>
      <c r="H8" s="24" t="s">
        <v>24</v>
      </c>
      <c r="I8" s="377" t="s">
        <v>377</v>
      </c>
      <c r="J8" s="377"/>
      <c r="K8" s="377"/>
      <c r="L8" s="377"/>
      <c r="M8" s="377"/>
      <c r="N8" s="377"/>
      <c r="P8" s="382" t="str">
        <f>IF(AND(SUM(D100:Z100)&gt;0,ISBLANK(AB85)),"Probate","")</f>
        <v/>
      </c>
      <c r="R8" s="382" t="str">
        <f>IF(AND(SUM(D115:Z115)&gt;0,ISBLANK(AB105)),"Family","")</f>
        <v/>
      </c>
      <c r="S8"/>
      <c r="T8" s="382" t="str">
        <f>IF(AND(SUM(D128:Z128)&gt;0,ISBLANK(AB120)),"Juvenile Dependency","")</f>
        <v/>
      </c>
      <c r="U8"/>
      <c r="V8"/>
      <c r="W8"/>
    </row>
    <row r="9" spans="1:672" s="28" customFormat="1" ht="15.75" customHeight="1">
      <c r="A9" s="9"/>
      <c r="B9" s="25"/>
      <c r="C9" s="10"/>
      <c r="D9" s="26"/>
      <c r="E9" s="26"/>
      <c r="F9" s="26"/>
      <c r="G9" s="26"/>
      <c r="H9" s="26"/>
      <c r="I9" s="194"/>
      <c r="P9" s="382"/>
      <c r="R9" s="382"/>
      <c r="T9" s="382"/>
    </row>
    <row r="10" spans="1:672" s="28" customFormat="1">
      <c r="A10" s="9"/>
      <c r="B10" s="25"/>
      <c r="C10" s="10"/>
      <c r="D10" s="195">
        <v>42644</v>
      </c>
      <c r="E10" s="19"/>
      <c r="F10" s="195">
        <v>42675</v>
      </c>
      <c r="G10" s="123"/>
      <c r="H10" s="195">
        <v>42705</v>
      </c>
      <c r="I10" s="194"/>
      <c r="J10" s="195">
        <v>42736</v>
      </c>
      <c r="L10" s="195">
        <v>42767</v>
      </c>
      <c r="N10" s="195">
        <v>42795</v>
      </c>
      <c r="P10" s="195">
        <v>42826</v>
      </c>
      <c r="R10" s="195">
        <v>42856</v>
      </c>
      <c r="T10" s="195">
        <v>42887</v>
      </c>
      <c r="V10" s="195">
        <v>42917</v>
      </c>
      <c r="X10" s="195">
        <v>42948</v>
      </c>
      <c r="Z10" s="195">
        <v>42979</v>
      </c>
    </row>
    <row r="11" spans="1:672" ht="18.75">
      <c r="A11" s="196" t="s">
        <v>127</v>
      </c>
      <c r="B11"/>
      <c r="C11"/>
      <c r="D11" s="197" t="s">
        <v>220</v>
      </c>
      <c r="F11" s="197" t="s">
        <v>220</v>
      </c>
      <c r="H11" s="197" t="s">
        <v>220</v>
      </c>
      <c r="J11" s="197" t="s">
        <v>220</v>
      </c>
      <c r="L11" s="197" t="s">
        <v>220</v>
      </c>
      <c r="N11" s="197" t="s">
        <v>220</v>
      </c>
      <c r="P11" s="197" t="s">
        <v>220</v>
      </c>
      <c r="R11" s="197" t="s">
        <v>220</v>
      </c>
      <c r="T11" s="197" t="s">
        <v>220</v>
      </c>
      <c r="V11" s="197" t="s">
        <v>220</v>
      </c>
      <c r="X11" s="197" t="s">
        <v>220</v>
      </c>
      <c r="Z11" s="197" t="s">
        <v>220</v>
      </c>
      <c r="AB11" s="198" t="str">
        <f>A11&amp;" Notes"</f>
        <v>Circuit Criminal Notes</v>
      </c>
    </row>
    <row r="12" spans="1:672" ht="15.75" customHeight="1">
      <c r="A12"/>
      <c r="B12" s="199"/>
      <c r="C12" s="38" t="s">
        <v>325</v>
      </c>
      <c r="D12" s="207">
        <v>468</v>
      </c>
      <c r="F12" s="207">
        <v>588</v>
      </c>
      <c r="H12" s="207">
        <v>633</v>
      </c>
      <c r="J12" s="207">
        <v>637</v>
      </c>
      <c r="L12" s="207">
        <v>634</v>
      </c>
      <c r="N12" s="207">
        <v>658</v>
      </c>
      <c r="P12" s="207">
        <v>649</v>
      </c>
      <c r="R12" s="207">
        <v>667</v>
      </c>
      <c r="T12" s="207">
        <v>712</v>
      </c>
      <c r="V12" s="207"/>
      <c r="X12" s="207"/>
      <c r="Z12" s="207"/>
      <c r="AB12" s="381"/>
      <c r="AC12" s="381"/>
      <c r="AD12" s="381"/>
      <c r="AE12" s="381"/>
      <c r="AF12" s="381"/>
      <c r="AG12" s="381"/>
    </row>
    <row r="13" spans="1:672" ht="15.75" customHeight="1">
      <c r="A13" s="379" t="s">
        <v>305</v>
      </c>
      <c r="B13" s="379"/>
      <c r="C13" s="380"/>
      <c r="D13" s="208">
        <v>1</v>
      </c>
      <c r="F13" s="208">
        <v>3</v>
      </c>
      <c r="H13" s="208">
        <v>6</v>
      </c>
      <c r="J13" s="208">
        <v>1</v>
      </c>
      <c r="L13" s="208">
        <v>2</v>
      </c>
      <c r="N13" s="208">
        <v>1</v>
      </c>
      <c r="P13" s="208">
        <v>2</v>
      </c>
      <c r="R13" s="208">
        <v>2</v>
      </c>
      <c r="T13" s="208">
        <v>1</v>
      </c>
      <c r="V13" s="208"/>
      <c r="X13" s="208"/>
      <c r="Z13" s="208"/>
      <c r="AB13" s="381"/>
      <c r="AC13" s="381"/>
      <c r="AD13" s="381"/>
      <c r="AE13" s="381"/>
      <c r="AF13" s="381"/>
      <c r="AG13" s="381"/>
      <c r="YV13" s="145" t="s">
        <v>190</v>
      </c>
    </row>
    <row r="14" spans="1:672" ht="15.75" customHeight="1">
      <c r="A14"/>
      <c r="B14"/>
      <c r="C14" s="38" t="s">
        <v>372</v>
      </c>
      <c r="D14" s="207">
        <v>16</v>
      </c>
      <c r="F14" s="207">
        <v>22</v>
      </c>
      <c r="H14" s="207">
        <v>20</v>
      </c>
      <c r="J14" s="207">
        <v>21</v>
      </c>
      <c r="L14" s="207">
        <v>21</v>
      </c>
      <c r="N14" s="207">
        <v>21</v>
      </c>
      <c r="P14" s="207">
        <v>34</v>
      </c>
      <c r="R14" s="207">
        <v>39</v>
      </c>
      <c r="T14" s="207">
        <v>27</v>
      </c>
      <c r="V14" s="207"/>
      <c r="X14" s="207"/>
      <c r="Z14" s="207"/>
      <c r="AB14" s="381"/>
      <c r="AC14" s="381"/>
      <c r="AD14" s="381"/>
      <c r="AE14" s="381"/>
      <c r="AF14" s="381"/>
      <c r="AG14" s="381"/>
      <c r="YV14" s="145"/>
    </row>
    <row r="15" spans="1:672" s="123" customFormat="1" ht="15.75" customHeight="1">
      <c r="A15"/>
      <c r="B15"/>
      <c r="C15" s="38" t="s">
        <v>327</v>
      </c>
      <c r="D15" s="208">
        <v>14</v>
      </c>
      <c r="E15" s="19"/>
      <c r="F15" s="208">
        <v>11</v>
      </c>
      <c r="G15" s="19"/>
      <c r="H15" s="208">
        <v>16</v>
      </c>
      <c r="I15" s="19"/>
      <c r="J15" s="208">
        <v>19</v>
      </c>
      <c r="K15" s="19"/>
      <c r="L15" s="208">
        <v>11</v>
      </c>
      <c r="M15" s="19"/>
      <c r="N15" s="208">
        <v>16</v>
      </c>
      <c r="O15" s="19"/>
      <c r="P15" s="208">
        <v>12</v>
      </c>
      <c r="Q15" s="19"/>
      <c r="R15" s="208">
        <v>19</v>
      </c>
      <c r="S15" s="19"/>
      <c r="T15" s="208">
        <v>17</v>
      </c>
      <c r="U15" s="19"/>
      <c r="V15" s="208"/>
      <c r="W15" s="19"/>
      <c r="X15" s="208"/>
      <c r="Y15" s="19"/>
      <c r="Z15" s="208"/>
      <c r="AB15" s="381"/>
      <c r="AC15" s="381"/>
      <c r="AD15" s="381"/>
      <c r="AE15" s="381"/>
      <c r="AF15" s="381"/>
      <c r="AG15" s="381"/>
      <c r="YV15" s="200" t="s">
        <v>190</v>
      </c>
    </row>
    <row r="16" spans="1:672" ht="18" customHeight="1">
      <c r="A16"/>
      <c r="B16"/>
      <c r="C16" s="38" t="s">
        <v>326</v>
      </c>
      <c r="D16" s="207">
        <v>0</v>
      </c>
      <c r="F16" s="207">
        <v>0</v>
      </c>
      <c r="H16" s="207">
        <v>0</v>
      </c>
      <c r="J16" s="207">
        <v>0</v>
      </c>
      <c r="L16" s="207">
        <v>0</v>
      </c>
      <c r="N16" s="207">
        <v>0</v>
      </c>
      <c r="P16" s="207">
        <v>1</v>
      </c>
      <c r="R16" s="207">
        <v>0</v>
      </c>
      <c r="T16" s="207">
        <v>0</v>
      </c>
      <c r="V16" s="207"/>
      <c r="X16" s="207"/>
      <c r="Z16" s="207"/>
      <c r="AB16" s="381"/>
      <c r="AC16" s="381"/>
      <c r="AD16" s="381"/>
      <c r="AE16" s="381"/>
      <c r="AF16" s="381"/>
      <c r="AG16" s="381"/>
      <c r="YV16" s="145" t="s">
        <v>190</v>
      </c>
    </row>
    <row r="17" spans="1:672" ht="18" customHeight="1">
      <c r="A17" s="378" t="s">
        <v>233</v>
      </c>
      <c r="B17" s="378"/>
      <c r="C17" s="378"/>
      <c r="D17" s="201">
        <f>SUM(D12:D16)</f>
        <v>499</v>
      </c>
      <c r="E17"/>
      <c r="F17" s="201">
        <f>SUM(F12:F16)</f>
        <v>624</v>
      </c>
      <c r="G17"/>
      <c r="H17" s="201">
        <f>SUM(H12:H16)</f>
        <v>675</v>
      </c>
      <c r="I17"/>
      <c r="J17" s="201">
        <f>SUM(J12:J16)</f>
        <v>678</v>
      </c>
      <c r="K17"/>
      <c r="L17" s="201">
        <f>SUM(L12:L16)</f>
        <v>668</v>
      </c>
      <c r="M17"/>
      <c r="N17" s="201">
        <f>SUM(N12:N16)</f>
        <v>696</v>
      </c>
      <c r="O17"/>
      <c r="P17" s="201">
        <f>SUM(P12:P16)</f>
        <v>698</v>
      </c>
      <c r="Q17"/>
      <c r="R17" s="201">
        <f>SUM(R12:R16)</f>
        <v>727</v>
      </c>
      <c r="S17"/>
      <c r="T17" s="201">
        <f>SUM(T12:T16)</f>
        <v>757</v>
      </c>
      <c r="U17"/>
      <c r="V17" s="201">
        <f>SUM(V12:V16)</f>
        <v>0</v>
      </c>
      <c r="W17"/>
      <c r="X17" s="201">
        <f>SUM(X12:X16)</f>
        <v>0</v>
      </c>
      <c r="Y17"/>
      <c r="Z17" s="201">
        <f>SUM(Z12:Z16)</f>
        <v>0</v>
      </c>
    </row>
    <row r="18" spans="1:672">
      <c r="A18"/>
      <c r="B18"/>
      <c r="C18"/>
      <c r="D18" s="199"/>
      <c r="E18"/>
      <c r="F18"/>
      <c r="G18"/>
      <c r="H18"/>
      <c r="I18"/>
      <c r="J18"/>
      <c r="K18"/>
      <c r="L18"/>
      <c r="M18"/>
      <c r="N18"/>
      <c r="O18"/>
      <c r="P18"/>
      <c r="Q18"/>
      <c r="R18"/>
      <c r="S18"/>
      <c r="T18"/>
      <c r="U18"/>
      <c r="V18"/>
      <c r="W18"/>
      <c r="X18"/>
      <c r="Y18"/>
      <c r="Z18"/>
    </row>
    <row r="19" spans="1:672">
      <c r="A19"/>
      <c r="B19"/>
      <c r="C19"/>
      <c r="D19" s="195">
        <v>42644</v>
      </c>
      <c r="F19" s="195">
        <v>42675</v>
      </c>
      <c r="G19" s="123"/>
      <c r="H19" s="195">
        <v>42705</v>
      </c>
      <c r="I19" s="194"/>
      <c r="J19" s="195">
        <v>42736</v>
      </c>
      <c r="K19" s="28"/>
      <c r="L19" s="195">
        <v>42767</v>
      </c>
      <c r="M19" s="28"/>
      <c r="N19" s="195">
        <v>42795</v>
      </c>
      <c r="O19" s="28"/>
      <c r="P19" s="195">
        <v>42826</v>
      </c>
      <c r="Q19" s="28"/>
      <c r="R19" s="195">
        <v>42856</v>
      </c>
      <c r="S19" s="28"/>
      <c r="T19" s="195">
        <v>42887</v>
      </c>
      <c r="U19" s="28"/>
      <c r="V19" s="195">
        <v>42917</v>
      </c>
      <c r="W19" s="28"/>
      <c r="X19" s="195">
        <v>42948</v>
      </c>
      <c r="Y19" s="28"/>
      <c r="Z19" s="195">
        <v>42979</v>
      </c>
    </row>
    <row r="20" spans="1:672" ht="16.5" customHeight="1">
      <c r="A20" s="196" t="s">
        <v>128</v>
      </c>
      <c r="B20"/>
      <c r="C20"/>
      <c r="D20" s="197" t="s">
        <v>220</v>
      </c>
      <c r="F20" s="197" t="s">
        <v>220</v>
      </c>
      <c r="H20" s="197" t="s">
        <v>220</v>
      </c>
      <c r="J20" s="197" t="s">
        <v>220</v>
      </c>
      <c r="L20" s="197" t="s">
        <v>220</v>
      </c>
      <c r="N20" s="197" t="s">
        <v>220</v>
      </c>
      <c r="P20" s="197" t="s">
        <v>220</v>
      </c>
      <c r="R20" s="197" t="s">
        <v>220</v>
      </c>
      <c r="T20" s="197" t="s">
        <v>220</v>
      </c>
      <c r="V20" s="197" t="s">
        <v>220</v>
      </c>
      <c r="X20" s="197" t="s">
        <v>220</v>
      </c>
      <c r="Z20" s="197" t="s">
        <v>220</v>
      </c>
      <c r="AB20" s="198" t="str">
        <f>A20&amp;" Notes"</f>
        <v>County Criminal Notes</v>
      </c>
    </row>
    <row r="21" spans="1:672" ht="15.75" customHeight="1">
      <c r="A21"/>
      <c r="B21" s="199"/>
      <c r="C21" s="38" t="s">
        <v>234</v>
      </c>
      <c r="D21" s="207">
        <v>589</v>
      </c>
      <c r="F21" s="207">
        <v>582</v>
      </c>
      <c r="H21" s="207">
        <v>578</v>
      </c>
      <c r="J21" s="207">
        <v>595</v>
      </c>
      <c r="L21" s="207">
        <v>549</v>
      </c>
      <c r="N21" s="207">
        <v>638</v>
      </c>
      <c r="P21" s="207">
        <v>641</v>
      </c>
      <c r="R21" s="207">
        <v>675</v>
      </c>
      <c r="T21" s="207">
        <v>661</v>
      </c>
      <c r="V21" s="207"/>
      <c r="X21" s="207"/>
      <c r="Z21" s="207"/>
      <c r="AB21" s="381"/>
      <c r="AC21" s="381"/>
      <c r="AD21" s="381"/>
      <c r="AE21" s="381"/>
      <c r="AF21" s="381"/>
      <c r="AG21" s="381"/>
      <c r="YV21" s="145" t="s">
        <v>190</v>
      </c>
    </row>
    <row r="22" spans="1:672">
      <c r="A22"/>
      <c r="B22"/>
      <c r="C22" s="38" t="s">
        <v>235</v>
      </c>
      <c r="D22" s="208">
        <v>23</v>
      </c>
      <c r="F22" s="208">
        <v>31</v>
      </c>
      <c r="H22" s="208">
        <v>19</v>
      </c>
      <c r="J22" s="208">
        <v>11</v>
      </c>
      <c r="L22" s="208">
        <v>21</v>
      </c>
      <c r="N22" s="208">
        <v>14</v>
      </c>
      <c r="P22" s="208">
        <v>22</v>
      </c>
      <c r="R22" s="208">
        <v>18</v>
      </c>
      <c r="T22" s="208">
        <v>25</v>
      </c>
      <c r="V22" s="208"/>
      <c r="X22" s="208"/>
      <c r="Z22" s="208"/>
      <c r="AB22" s="381"/>
      <c r="AC22" s="381"/>
      <c r="AD22" s="381"/>
      <c r="AE22" s="381"/>
      <c r="AF22" s="381"/>
      <c r="AG22" s="381"/>
    </row>
    <row r="23" spans="1:672">
      <c r="A23"/>
      <c r="B23"/>
      <c r="C23" s="38" t="s">
        <v>236</v>
      </c>
      <c r="D23" s="207">
        <v>143</v>
      </c>
      <c r="F23" s="207">
        <v>173</v>
      </c>
      <c r="H23" s="207">
        <v>172</v>
      </c>
      <c r="J23" s="207">
        <v>268</v>
      </c>
      <c r="L23" s="207">
        <v>183</v>
      </c>
      <c r="N23" s="207">
        <v>268</v>
      </c>
      <c r="P23" s="207">
        <v>234</v>
      </c>
      <c r="R23" s="207">
        <v>277</v>
      </c>
      <c r="T23" s="207">
        <v>339</v>
      </c>
      <c r="V23" s="207"/>
      <c r="X23" s="207"/>
      <c r="Z23" s="207"/>
      <c r="AB23" s="381"/>
      <c r="AC23" s="381"/>
      <c r="AD23" s="381"/>
      <c r="AE23" s="381"/>
      <c r="AF23" s="381"/>
      <c r="AG23" s="381"/>
    </row>
    <row r="24" spans="1:672">
      <c r="A24"/>
      <c r="B24"/>
      <c r="C24" s="38" t="s">
        <v>372</v>
      </c>
      <c r="D24" s="208">
        <v>0</v>
      </c>
      <c r="F24" s="208">
        <v>0</v>
      </c>
      <c r="H24" s="208">
        <v>0</v>
      </c>
      <c r="J24" s="208">
        <v>0</v>
      </c>
      <c r="L24" s="208">
        <v>0</v>
      </c>
      <c r="N24" s="208">
        <v>0</v>
      </c>
      <c r="P24" s="208">
        <v>0</v>
      </c>
      <c r="R24" s="208">
        <v>0</v>
      </c>
      <c r="T24" s="208">
        <v>0</v>
      </c>
      <c r="V24" s="208"/>
      <c r="X24" s="208"/>
      <c r="Z24" s="208"/>
      <c r="AB24" s="381"/>
      <c r="AC24" s="381"/>
      <c r="AD24" s="381"/>
      <c r="AE24" s="381"/>
      <c r="AF24" s="381"/>
      <c r="AG24" s="381"/>
    </row>
    <row r="25" spans="1:672">
      <c r="A25"/>
      <c r="B25"/>
      <c r="C25" s="38" t="s">
        <v>327</v>
      </c>
      <c r="D25" s="207">
        <v>0</v>
      </c>
      <c r="F25" s="207">
        <v>0</v>
      </c>
      <c r="H25" s="207">
        <v>0</v>
      </c>
      <c r="J25" s="207">
        <v>0</v>
      </c>
      <c r="L25" s="207">
        <v>0</v>
      </c>
      <c r="N25" s="207">
        <v>0</v>
      </c>
      <c r="P25" s="207">
        <v>0</v>
      </c>
      <c r="R25" s="207">
        <v>0</v>
      </c>
      <c r="T25" s="207">
        <v>0</v>
      </c>
      <c r="V25" s="207"/>
      <c r="X25" s="207"/>
      <c r="Z25" s="207"/>
      <c r="AB25" s="381"/>
      <c r="AC25" s="381"/>
      <c r="AD25" s="381"/>
      <c r="AE25" s="381"/>
      <c r="AF25" s="381"/>
      <c r="AG25" s="381"/>
    </row>
    <row r="26" spans="1:672">
      <c r="A26"/>
      <c r="B26"/>
      <c r="C26" s="38" t="s">
        <v>326</v>
      </c>
      <c r="D26" s="208">
        <v>0</v>
      </c>
      <c r="F26" s="208">
        <v>0</v>
      </c>
      <c r="H26" s="208">
        <v>1</v>
      </c>
      <c r="J26" s="208">
        <v>2</v>
      </c>
      <c r="L26" s="208">
        <v>0</v>
      </c>
      <c r="N26" s="208">
        <v>0</v>
      </c>
      <c r="P26" s="208">
        <v>0</v>
      </c>
      <c r="R26" s="208">
        <v>0</v>
      </c>
      <c r="T26" s="208">
        <v>0</v>
      </c>
      <c r="V26" s="208"/>
      <c r="X26" s="208"/>
      <c r="Z26" s="208"/>
      <c r="AB26" s="381"/>
      <c r="AC26" s="381"/>
      <c r="AD26" s="381"/>
      <c r="AE26" s="381"/>
      <c r="AF26" s="381"/>
      <c r="AG26" s="381"/>
    </row>
    <row r="27" spans="1:672" ht="15.75">
      <c r="A27" s="378" t="s">
        <v>237</v>
      </c>
      <c r="B27" s="378"/>
      <c r="C27" s="378"/>
      <c r="D27" s="201">
        <f>SUM(D21:D26)</f>
        <v>755</v>
      </c>
      <c r="E27"/>
      <c r="F27" s="201">
        <f t="shared" ref="F27" si="0">SUM(F21:F26)</f>
        <v>786</v>
      </c>
      <c r="G27"/>
      <c r="H27" s="201">
        <f t="shared" ref="H27" si="1">SUM(H21:H26)</f>
        <v>770</v>
      </c>
      <c r="I27"/>
      <c r="J27" s="201">
        <f t="shared" ref="J27" si="2">SUM(J21:J26)</f>
        <v>876</v>
      </c>
      <c r="K27"/>
      <c r="L27" s="201">
        <f t="shared" ref="L27" si="3">SUM(L21:L26)</f>
        <v>753</v>
      </c>
      <c r="M27"/>
      <c r="N27" s="201">
        <f t="shared" ref="N27" si="4">SUM(N21:N26)</f>
        <v>920</v>
      </c>
      <c r="O27"/>
      <c r="P27" s="201">
        <f t="shared" ref="P27" si="5">SUM(P21:P26)</f>
        <v>897</v>
      </c>
      <c r="Q27"/>
      <c r="R27" s="201">
        <f t="shared" ref="R27" si="6">SUM(R21:R26)</f>
        <v>970</v>
      </c>
      <c r="S27"/>
      <c r="T27" s="201">
        <f t="shared" ref="T27" si="7">SUM(T21:T26)</f>
        <v>1025</v>
      </c>
      <c r="U27"/>
      <c r="V27" s="201">
        <f t="shared" ref="V27" si="8">SUM(V21:V26)</f>
        <v>0</v>
      </c>
      <c r="W27"/>
      <c r="X27" s="201">
        <f t="shared" ref="X27" si="9">SUM(X21:X26)</f>
        <v>0</v>
      </c>
      <c r="Y27"/>
      <c r="Z27" s="201">
        <f t="shared" ref="Z27" si="10">SUM(Z21:Z26)</f>
        <v>0</v>
      </c>
      <c r="AA27"/>
      <c r="AB27" s="381"/>
      <c r="AC27" s="381"/>
      <c r="AD27" s="381"/>
      <c r="AE27" s="381"/>
      <c r="AF27" s="381"/>
      <c r="AG27" s="381"/>
    </row>
    <row r="28" spans="1:672">
      <c r="A28"/>
      <c r="B28"/>
      <c r="C28"/>
      <c r="D28" s="199"/>
      <c r="E28"/>
      <c r="F28"/>
      <c r="G28"/>
      <c r="H28"/>
      <c r="I28"/>
      <c r="J28"/>
      <c r="K28"/>
      <c r="L28"/>
      <c r="M28"/>
      <c r="N28"/>
      <c r="O28"/>
      <c r="P28"/>
      <c r="Q28"/>
      <c r="R28"/>
      <c r="S28"/>
      <c r="T28"/>
      <c r="U28"/>
      <c r="V28"/>
      <c r="W28"/>
      <c r="X28"/>
      <c r="Y28"/>
      <c r="Z28"/>
    </row>
    <row r="29" spans="1:672">
      <c r="A29"/>
      <c r="B29"/>
      <c r="C29"/>
      <c r="D29" s="195">
        <v>42644</v>
      </c>
      <c r="F29" s="195">
        <v>42675</v>
      </c>
      <c r="G29" s="123"/>
      <c r="H29" s="195">
        <v>42705</v>
      </c>
      <c r="I29" s="194"/>
      <c r="J29" s="195">
        <v>42736</v>
      </c>
      <c r="K29" s="28"/>
      <c r="L29" s="195">
        <v>42767</v>
      </c>
      <c r="M29" s="28"/>
      <c r="N29" s="195">
        <v>42795</v>
      </c>
      <c r="O29" s="28"/>
      <c r="P29" s="195">
        <v>42826</v>
      </c>
      <c r="Q29" s="28"/>
      <c r="R29" s="195">
        <v>42856</v>
      </c>
      <c r="S29" s="28"/>
      <c r="T29" s="195">
        <v>42887</v>
      </c>
      <c r="U29" s="28"/>
      <c r="V29" s="195">
        <v>42917</v>
      </c>
      <c r="W29" s="28"/>
      <c r="X29" s="195">
        <v>42948</v>
      </c>
      <c r="Y29" s="28"/>
      <c r="Z29" s="195">
        <v>42979</v>
      </c>
    </row>
    <row r="30" spans="1:672" ht="18.75">
      <c r="A30" s="196" t="s">
        <v>34</v>
      </c>
      <c r="B30"/>
      <c r="C30"/>
      <c r="D30" s="197" t="s">
        <v>220</v>
      </c>
      <c r="F30" s="197" t="s">
        <v>220</v>
      </c>
      <c r="H30" s="197" t="s">
        <v>220</v>
      </c>
      <c r="J30" s="197" t="s">
        <v>220</v>
      </c>
      <c r="L30" s="197" t="s">
        <v>220</v>
      </c>
      <c r="N30" s="197" t="s">
        <v>220</v>
      </c>
      <c r="P30" s="197" t="s">
        <v>220</v>
      </c>
      <c r="R30" s="197" t="s">
        <v>220</v>
      </c>
      <c r="T30" s="197" t="s">
        <v>220</v>
      </c>
      <c r="V30" s="197" t="s">
        <v>220</v>
      </c>
      <c r="X30" s="197" t="s">
        <v>220</v>
      </c>
      <c r="Z30" s="197" t="s">
        <v>220</v>
      </c>
      <c r="AB30" s="198" t="str">
        <f>A30&amp;" Notes"</f>
        <v>Juvenile Delinquency Notes</v>
      </c>
    </row>
    <row r="31" spans="1:672" ht="15.75" customHeight="1">
      <c r="A31"/>
      <c r="B31" s="199"/>
      <c r="C31" s="38" t="s">
        <v>306</v>
      </c>
      <c r="D31" s="207">
        <v>145</v>
      </c>
      <c r="F31" s="207">
        <v>145</v>
      </c>
      <c r="H31" s="207">
        <v>153</v>
      </c>
      <c r="J31" s="207">
        <v>140</v>
      </c>
      <c r="L31" s="207">
        <v>164</v>
      </c>
      <c r="N31" s="207">
        <v>160</v>
      </c>
      <c r="P31" s="207">
        <v>142</v>
      </c>
      <c r="R31" s="207">
        <v>150</v>
      </c>
      <c r="T31" s="207">
        <v>180</v>
      </c>
      <c r="V31" s="207"/>
      <c r="X31" s="207"/>
      <c r="Z31" s="207"/>
      <c r="AB31" s="381"/>
      <c r="AC31" s="381"/>
      <c r="AD31" s="381"/>
      <c r="AE31" s="381"/>
      <c r="AF31" s="381"/>
      <c r="AG31" s="381"/>
      <c r="YS31" s="145"/>
    </row>
    <row r="32" spans="1:672" ht="15.75" customHeight="1">
      <c r="A32"/>
      <c r="B32" s="199"/>
      <c r="C32" s="38" t="s">
        <v>373</v>
      </c>
      <c r="D32" s="208">
        <v>0</v>
      </c>
      <c r="F32" s="208">
        <v>1</v>
      </c>
      <c r="H32" s="208">
        <v>1</v>
      </c>
      <c r="J32" s="208">
        <v>1</v>
      </c>
      <c r="L32" s="208">
        <v>0</v>
      </c>
      <c r="N32" s="208">
        <v>0</v>
      </c>
      <c r="P32" s="208">
        <v>1</v>
      </c>
      <c r="R32" s="208">
        <v>0</v>
      </c>
      <c r="T32" s="208">
        <v>0</v>
      </c>
      <c r="V32" s="208"/>
      <c r="X32" s="208"/>
      <c r="Z32" s="208"/>
      <c r="AB32" s="381"/>
      <c r="AC32" s="381"/>
      <c r="AD32" s="381"/>
      <c r="AE32" s="381"/>
      <c r="AF32" s="381"/>
      <c r="AG32" s="381"/>
      <c r="YS32" s="145"/>
    </row>
    <row r="33" spans="1:672" ht="15.75" customHeight="1">
      <c r="A33"/>
      <c r="B33"/>
      <c r="C33" s="38" t="s">
        <v>238</v>
      </c>
      <c r="D33" s="207">
        <v>4</v>
      </c>
      <c r="F33" s="207">
        <v>2</v>
      </c>
      <c r="H33" s="207">
        <v>1</v>
      </c>
      <c r="J33" s="207">
        <v>3</v>
      </c>
      <c r="L33" s="207">
        <v>1</v>
      </c>
      <c r="N33" s="207">
        <v>0</v>
      </c>
      <c r="P33" s="207">
        <v>5</v>
      </c>
      <c r="R33" s="207">
        <v>5</v>
      </c>
      <c r="T33" s="207">
        <v>3</v>
      </c>
      <c r="V33" s="207"/>
      <c r="X33" s="207"/>
      <c r="Z33" s="207"/>
      <c r="AB33" s="381"/>
      <c r="AC33" s="381"/>
      <c r="AD33" s="381"/>
      <c r="AE33" s="381"/>
      <c r="AF33" s="381"/>
      <c r="AG33" s="381"/>
    </row>
    <row r="34" spans="1:672">
      <c r="A34"/>
      <c r="B34"/>
      <c r="C34" s="38" t="s">
        <v>326</v>
      </c>
      <c r="D34" s="208">
        <v>0</v>
      </c>
      <c r="F34" s="208">
        <v>0</v>
      </c>
      <c r="H34" s="208">
        <v>0</v>
      </c>
      <c r="J34" s="208">
        <v>0</v>
      </c>
      <c r="L34" s="208">
        <v>0</v>
      </c>
      <c r="N34" s="208">
        <v>0</v>
      </c>
      <c r="P34" s="208">
        <v>0</v>
      </c>
      <c r="R34" s="208">
        <v>0</v>
      </c>
      <c r="T34" s="208">
        <v>0</v>
      </c>
      <c r="V34" s="208"/>
      <c r="X34" s="208"/>
      <c r="Z34" s="208"/>
      <c r="AB34" s="381"/>
      <c r="AC34" s="381"/>
      <c r="AD34" s="381"/>
      <c r="AE34" s="381"/>
      <c r="AF34" s="381"/>
      <c r="AG34" s="381"/>
    </row>
    <row r="35" spans="1:672" ht="15.75" customHeight="1">
      <c r="A35" s="378" t="s">
        <v>239</v>
      </c>
      <c r="B35" s="378"/>
      <c r="C35" s="378"/>
      <c r="D35" s="201">
        <f>SUM(D31:D34)</f>
        <v>149</v>
      </c>
      <c r="E35"/>
      <c r="F35" s="201">
        <f t="shared" ref="F35" si="11">SUM(F31:F34)</f>
        <v>148</v>
      </c>
      <c r="G35"/>
      <c r="H35" s="201">
        <f t="shared" ref="H35" si="12">SUM(H31:H34)</f>
        <v>155</v>
      </c>
      <c r="I35"/>
      <c r="J35" s="201">
        <f t="shared" ref="J35" si="13">SUM(J31:J34)</f>
        <v>144</v>
      </c>
      <c r="K35"/>
      <c r="L35" s="201">
        <f t="shared" ref="L35" si="14">SUM(L31:L34)</f>
        <v>165</v>
      </c>
      <c r="M35"/>
      <c r="N35" s="201">
        <f t="shared" ref="N35" si="15">SUM(N31:N34)</f>
        <v>160</v>
      </c>
      <c r="O35"/>
      <c r="P35" s="201">
        <f t="shared" ref="P35" si="16">SUM(P31:P34)</f>
        <v>148</v>
      </c>
      <c r="Q35"/>
      <c r="R35" s="201">
        <f t="shared" ref="R35" si="17">SUM(R31:R34)</f>
        <v>155</v>
      </c>
      <c r="S35"/>
      <c r="T35" s="201">
        <f t="shared" ref="T35" si="18">SUM(T31:T34)</f>
        <v>183</v>
      </c>
      <c r="U35"/>
      <c r="V35" s="201">
        <f t="shared" ref="V35" si="19">SUM(V31:V34)</f>
        <v>0</v>
      </c>
      <c r="W35"/>
      <c r="X35" s="201">
        <f t="shared" ref="X35" si="20">SUM(X31:X34)</f>
        <v>0</v>
      </c>
      <c r="Y35"/>
      <c r="Z35" s="201">
        <f t="shared" ref="Z35" si="21">SUM(Z31:Z34)</f>
        <v>0</v>
      </c>
      <c r="AB35" s="381"/>
      <c r="AC35" s="381"/>
      <c r="AD35" s="381"/>
      <c r="AE35" s="381"/>
      <c r="AF35" s="381"/>
      <c r="AG35" s="381"/>
      <c r="YV35" s="145" t="s">
        <v>190</v>
      </c>
    </row>
    <row r="36" spans="1:672">
      <c r="A36"/>
      <c r="B36"/>
      <c r="C36"/>
      <c r="D36"/>
      <c r="E36"/>
      <c r="F36"/>
      <c r="G36"/>
      <c r="H36"/>
      <c r="I36"/>
      <c r="J36"/>
      <c r="K36"/>
      <c r="L36"/>
      <c r="M36"/>
      <c r="N36"/>
      <c r="O36"/>
      <c r="P36"/>
      <c r="Q36"/>
      <c r="R36"/>
      <c r="S36"/>
      <c r="T36"/>
      <c r="U36"/>
      <c r="V36"/>
      <c r="W36"/>
      <c r="X36"/>
      <c r="Y36"/>
      <c r="Z36"/>
    </row>
    <row r="37" spans="1:672" ht="15.75" customHeight="1">
      <c r="A37"/>
      <c r="B37"/>
      <c r="C37"/>
      <c r="D37" s="195">
        <v>42644</v>
      </c>
      <c r="F37" s="195">
        <v>42675</v>
      </c>
      <c r="G37" s="123"/>
      <c r="H37" s="195">
        <v>42705</v>
      </c>
      <c r="I37" s="194"/>
      <c r="J37" s="195">
        <v>42736</v>
      </c>
      <c r="K37" s="28"/>
      <c r="L37" s="195">
        <v>42767</v>
      </c>
      <c r="M37" s="28"/>
      <c r="N37" s="195">
        <v>42795</v>
      </c>
      <c r="O37" s="28"/>
      <c r="P37" s="195">
        <v>42826</v>
      </c>
      <c r="Q37" s="28"/>
      <c r="R37" s="195">
        <v>42856</v>
      </c>
      <c r="S37" s="28"/>
      <c r="T37" s="195">
        <v>42887</v>
      </c>
      <c r="U37" s="28"/>
      <c r="V37" s="195">
        <v>42917</v>
      </c>
      <c r="W37" s="28"/>
      <c r="X37" s="195">
        <v>42948</v>
      </c>
      <c r="Y37" s="28"/>
      <c r="Z37" s="195">
        <v>42979</v>
      </c>
      <c r="YS37" s="145"/>
    </row>
    <row r="38" spans="1:672" ht="15.75" customHeight="1">
      <c r="A38" s="196" t="s">
        <v>240</v>
      </c>
      <c r="B38"/>
      <c r="C38"/>
      <c r="D38" s="197" t="s">
        <v>220</v>
      </c>
      <c r="F38" s="197" t="s">
        <v>220</v>
      </c>
      <c r="H38" s="197" t="s">
        <v>220</v>
      </c>
      <c r="J38" s="197" t="s">
        <v>220</v>
      </c>
      <c r="L38" s="197" t="s">
        <v>220</v>
      </c>
      <c r="N38" s="197" t="s">
        <v>220</v>
      </c>
      <c r="P38" s="197" t="s">
        <v>220</v>
      </c>
      <c r="R38" s="197" t="s">
        <v>220</v>
      </c>
      <c r="T38" s="197" t="s">
        <v>220</v>
      </c>
      <c r="V38" s="197" t="s">
        <v>220</v>
      </c>
      <c r="X38" s="197" t="s">
        <v>220</v>
      </c>
      <c r="Z38" s="197" t="s">
        <v>220</v>
      </c>
      <c r="AB38" s="198" t="str">
        <f>A38&amp;" Notes"</f>
        <v>Criminal Traffic - UTCs Notes</v>
      </c>
    </row>
    <row r="39" spans="1:672">
      <c r="A39"/>
      <c r="B39" s="199"/>
      <c r="C39" s="38" t="s">
        <v>241</v>
      </c>
      <c r="D39" s="207">
        <v>141</v>
      </c>
      <c r="F39" s="207">
        <v>209</v>
      </c>
      <c r="H39" s="207">
        <v>195</v>
      </c>
      <c r="J39" s="207">
        <v>214</v>
      </c>
      <c r="L39" s="207">
        <v>215</v>
      </c>
      <c r="N39" s="207">
        <v>225</v>
      </c>
      <c r="P39" s="207">
        <v>173</v>
      </c>
      <c r="R39" s="207">
        <v>195</v>
      </c>
      <c r="T39" s="207">
        <v>259</v>
      </c>
      <c r="V39" s="207"/>
      <c r="X39" s="207"/>
      <c r="Z39" s="207"/>
      <c r="AB39" s="381"/>
      <c r="AC39" s="381"/>
      <c r="AD39" s="381"/>
      <c r="AE39" s="381"/>
      <c r="AF39" s="381"/>
      <c r="AG39" s="381"/>
    </row>
    <row r="40" spans="1:672">
      <c r="A40"/>
      <c r="B40"/>
      <c r="C40" s="38" t="s">
        <v>242</v>
      </c>
      <c r="D40" s="208">
        <v>420</v>
      </c>
      <c r="F40" s="208">
        <v>468</v>
      </c>
      <c r="H40" s="208">
        <v>496</v>
      </c>
      <c r="J40" s="208">
        <v>592</v>
      </c>
      <c r="L40" s="208">
        <v>560</v>
      </c>
      <c r="N40" s="208">
        <v>573</v>
      </c>
      <c r="P40" s="208">
        <v>566</v>
      </c>
      <c r="R40" s="208">
        <v>655</v>
      </c>
      <c r="T40" s="208">
        <v>655</v>
      </c>
      <c r="V40" s="208"/>
      <c r="X40" s="208"/>
      <c r="Z40" s="208"/>
      <c r="AB40" s="381"/>
      <c r="AC40" s="381"/>
      <c r="AD40" s="381"/>
      <c r="AE40" s="381"/>
      <c r="AF40" s="381"/>
      <c r="AG40" s="381"/>
    </row>
    <row r="41" spans="1:672" ht="15" customHeight="1">
      <c r="A41"/>
      <c r="B41"/>
      <c r="C41" s="38" t="s">
        <v>326</v>
      </c>
      <c r="D41" s="207">
        <v>2</v>
      </c>
      <c r="F41" s="207">
        <v>1</v>
      </c>
      <c r="H41" s="207">
        <v>6</v>
      </c>
      <c r="J41" s="207">
        <v>3</v>
      </c>
      <c r="L41" s="207">
        <v>3</v>
      </c>
      <c r="N41" s="207">
        <v>3</v>
      </c>
      <c r="P41" s="207">
        <v>1</v>
      </c>
      <c r="R41" s="207">
        <v>7</v>
      </c>
      <c r="T41" s="207">
        <v>7</v>
      </c>
      <c r="V41" s="207"/>
      <c r="X41" s="207"/>
      <c r="Z41" s="207"/>
      <c r="AB41" s="381"/>
      <c r="AC41" s="381"/>
      <c r="AD41" s="381"/>
      <c r="AE41" s="381"/>
      <c r="AF41" s="381"/>
      <c r="AG41" s="381"/>
    </row>
    <row r="42" spans="1:672" ht="15.75">
      <c r="A42" s="378" t="s">
        <v>243</v>
      </c>
      <c r="B42" s="378"/>
      <c r="C42" s="378"/>
      <c r="D42" s="201">
        <f>SUM(D39:D41)</f>
        <v>563</v>
      </c>
      <c r="E42"/>
      <c r="F42" s="201">
        <f t="shared" ref="F42" si="22">SUM(F39:F41)</f>
        <v>678</v>
      </c>
      <c r="G42"/>
      <c r="H42" s="201">
        <f t="shared" ref="H42" si="23">SUM(H39:H41)</f>
        <v>697</v>
      </c>
      <c r="I42"/>
      <c r="J42" s="201">
        <f t="shared" ref="J42" si="24">SUM(J39:J41)</f>
        <v>809</v>
      </c>
      <c r="K42"/>
      <c r="L42" s="201">
        <f t="shared" ref="L42" si="25">SUM(L39:L41)</f>
        <v>778</v>
      </c>
      <c r="M42"/>
      <c r="N42" s="201">
        <f t="shared" ref="N42" si="26">SUM(N39:N41)</f>
        <v>801</v>
      </c>
      <c r="O42"/>
      <c r="P42" s="201">
        <f t="shared" ref="P42" si="27">SUM(P39:P41)</f>
        <v>740</v>
      </c>
      <c r="Q42"/>
      <c r="R42" s="201">
        <f t="shared" ref="R42" si="28">SUM(R39:R41)</f>
        <v>857</v>
      </c>
      <c r="S42"/>
      <c r="T42" s="201">
        <f t="shared" ref="T42" si="29">SUM(T39:T41)</f>
        <v>921</v>
      </c>
      <c r="U42"/>
      <c r="V42" s="201">
        <f t="shared" ref="V42" si="30">SUM(V39:V41)</f>
        <v>0</v>
      </c>
      <c r="W42"/>
      <c r="X42" s="201">
        <f t="shared" ref="X42" si="31">SUM(X39:X41)</f>
        <v>0</v>
      </c>
      <c r="Y42"/>
      <c r="Z42" s="201">
        <f t="shared" ref="Z42" si="32">SUM(Z39:Z41)</f>
        <v>0</v>
      </c>
      <c r="AB42" s="381"/>
      <c r="AC42" s="381"/>
      <c r="AD42" s="381"/>
      <c r="AE42" s="381"/>
      <c r="AF42" s="381"/>
      <c r="AG42" s="381"/>
    </row>
    <row r="43" spans="1:672">
      <c r="A43" s="199"/>
      <c r="B43" s="199"/>
      <c r="C43"/>
      <c r="D43"/>
      <c r="E43"/>
      <c r="F43"/>
      <c r="G43"/>
      <c r="H43"/>
      <c r="I43"/>
      <c r="J43"/>
      <c r="K43"/>
      <c r="L43"/>
      <c r="M43"/>
      <c r="N43"/>
      <c r="O43"/>
      <c r="P43"/>
      <c r="Q43"/>
      <c r="R43"/>
      <c r="S43"/>
      <c r="T43"/>
      <c r="U43"/>
      <c r="V43"/>
      <c r="W43"/>
      <c r="X43"/>
      <c r="Y43"/>
      <c r="Z43"/>
    </row>
    <row r="44" spans="1:672">
      <c r="A44" s="199"/>
      <c r="B44" s="199"/>
      <c r="C44"/>
      <c r="D44" s="195">
        <v>42644</v>
      </c>
      <c r="F44" s="195">
        <v>42675</v>
      </c>
      <c r="G44" s="123"/>
      <c r="H44" s="195">
        <v>42705</v>
      </c>
      <c r="I44" s="194"/>
      <c r="J44" s="195">
        <v>42736</v>
      </c>
      <c r="K44" s="28"/>
      <c r="L44" s="195">
        <v>42767</v>
      </c>
      <c r="M44" s="28"/>
      <c r="N44" s="195">
        <v>42795</v>
      </c>
      <c r="O44" s="28"/>
      <c r="P44" s="195">
        <v>42826</v>
      </c>
      <c r="Q44" s="28"/>
      <c r="R44" s="195">
        <v>42856</v>
      </c>
      <c r="S44" s="28"/>
      <c r="T44" s="195">
        <v>42887</v>
      </c>
      <c r="U44" s="28"/>
      <c r="V44" s="195">
        <v>42917</v>
      </c>
      <c r="W44" s="28"/>
      <c r="X44" s="195">
        <v>42948</v>
      </c>
      <c r="Y44" s="28"/>
      <c r="Z44" s="195">
        <v>42979</v>
      </c>
    </row>
    <row r="45" spans="1:672" ht="18.75">
      <c r="A45" s="196" t="s">
        <v>130</v>
      </c>
      <c r="B45" s="199"/>
      <c r="C45"/>
      <c r="D45" s="197" t="s">
        <v>220</v>
      </c>
      <c r="F45" s="197" t="s">
        <v>220</v>
      </c>
      <c r="H45" s="197" t="s">
        <v>220</v>
      </c>
      <c r="J45" s="197" t="s">
        <v>220</v>
      </c>
      <c r="L45" s="197" t="s">
        <v>220</v>
      </c>
      <c r="N45" s="197" t="s">
        <v>220</v>
      </c>
      <c r="P45" s="197" t="s">
        <v>220</v>
      </c>
      <c r="R45" s="197" t="s">
        <v>220</v>
      </c>
      <c r="T45" s="197" t="s">
        <v>220</v>
      </c>
      <c r="V45" s="197" t="s">
        <v>220</v>
      </c>
      <c r="X45" s="197" t="s">
        <v>220</v>
      </c>
      <c r="Z45" s="197" t="s">
        <v>220</v>
      </c>
      <c r="AB45" s="198" t="str">
        <f>A45&amp;" Notes"</f>
        <v>Circuit Civil Notes</v>
      </c>
    </row>
    <row r="46" spans="1:672">
      <c r="A46"/>
      <c r="B46" s="199"/>
      <c r="C46" s="38" t="s">
        <v>244</v>
      </c>
      <c r="D46" s="207">
        <v>0</v>
      </c>
      <c r="F46" s="207">
        <v>0</v>
      </c>
      <c r="H46" s="207">
        <v>4</v>
      </c>
      <c r="J46" s="207">
        <v>6</v>
      </c>
      <c r="L46" s="207">
        <v>0</v>
      </c>
      <c r="N46" s="207">
        <v>1</v>
      </c>
      <c r="P46" s="207">
        <v>5</v>
      </c>
      <c r="R46" s="207">
        <v>2</v>
      </c>
      <c r="T46" s="207">
        <v>3</v>
      </c>
      <c r="V46" s="207"/>
      <c r="X46" s="207"/>
      <c r="Z46" s="207"/>
      <c r="AB46" s="381"/>
      <c r="AC46" s="381"/>
      <c r="AD46" s="381"/>
      <c r="AE46" s="381"/>
      <c r="AF46" s="381"/>
      <c r="AG46" s="381"/>
    </row>
    <row r="47" spans="1:672">
      <c r="A47"/>
      <c r="B47"/>
      <c r="C47" s="38" t="s">
        <v>245</v>
      </c>
      <c r="D47" s="208">
        <v>2</v>
      </c>
      <c r="F47" s="208">
        <v>0</v>
      </c>
      <c r="H47" s="208">
        <v>0</v>
      </c>
      <c r="J47" s="208">
        <v>3</v>
      </c>
      <c r="L47" s="208">
        <v>2</v>
      </c>
      <c r="N47" s="208">
        <v>1</v>
      </c>
      <c r="P47" s="208">
        <v>0</v>
      </c>
      <c r="R47" s="208">
        <v>2</v>
      </c>
      <c r="T47" s="208">
        <v>0</v>
      </c>
      <c r="V47" s="208"/>
      <c r="X47" s="208"/>
      <c r="Z47" s="208"/>
      <c r="AB47" s="381"/>
      <c r="AC47" s="381"/>
      <c r="AD47" s="381"/>
      <c r="AE47" s="381"/>
      <c r="AF47" s="381"/>
      <c r="AG47" s="381"/>
    </row>
    <row r="48" spans="1:672">
      <c r="A48"/>
      <c r="B48"/>
      <c r="C48" s="38" t="s">
        <v>246</v>
      </c>
      <c r="D48" s="207">
        <v>36</v>
      </c>
      <c r="F48" s="207">
        <v>31</v>
      </c>
      <c r="H48" s="207">
        <v>60</v>
      </c>
      <c r="J48" s="207">
        <v>49</v>
      </c>
      <c r="L48" s="207">
        <v>49</v>
      </c>
      <c r="N48" s="207">
        <v>54</v>
      </c>
      <c r="P48" s="207">
        <v>47</v>
      </c>
      <c r="R48" s="207">
        <v>53</v>
      </c>
      <c r="T48" s="207">
        <v>53</v>
      </c>
      <c r="V48" s="207"/>
      <c r="X48" s="207"/>
      <c r="Z48" s="207"/>
      <c r="AB48" s="381"/>
      <c r="AC48" s="381"/>
      <c r="AD48" s="381"/>
      <c r="AE48" s="381"/>
      <c r="AF48" s="381"/>
      <c r="AG48" s="381"/>
    </row>
    <row r="49" spans="1:672">
      <c r="A49"/>
      <c r="B49"/>
      <c r="C49" s="38" t="s">
        <v>247</v>
      </c>
      <c r="D49" s="208">
        <v>0</v>
      </c>
      <c r="F49" s="208">
        <v>0</v>
      </c>
      <c r="H49" s="208">
        <v>1</v>
      </c>
      <c r="J49" s="208">
        <v>1</v>
      </c>
      <c r="L49" s="208">
        <v>2</v>
      </c>
      <c r="N49" s="208">
        <v>1</v>
      </c>
      <c r="P49" s="208">
        <v>2</v>
      </c>
      <c r="R49" s="208">
        <v>1</v>
      </c>
      <c r="T49" s="208">
        <v>2</v>
      </c>
      <c r="V49" s="208"/>
      <c r="X49" s="208"/>
      <c r="Z49" s="208"/>
      <c r="AB49" s="381"/>
      <c r="AC49" s="381"/>
      <c r="AD49" s="381"/>
      <c r="AE49" s="381"/>
      <c r="AF49" s="381"/>
      <c r="AG49" s="381"/>
    </row>
    <row r="50" spans="1:672">
      <c r="A50"/>
      <c r="B50"/>
      <c r="C50" s="38" t="s">
        <v>248</v>
      </c>
      <c r="D50" s="207">
        <v>37</v>
      </c>
      <c r="F50" s="207">
        <v>53</v>
      </c>
      <c r="H50" s="207">
        <v>55</v>
      </c>
      <c r="J50" s="207">
        <v>70</v>
      </c>
      <c r="L50" s="207">
        <v>56</v>
      </c>
      <c r="N50" s="207">
        <v>71</v>
      </c>
      <c r="P50" s="207">
        <v>60</v>
      </c>
      <c r="R50" s="207">
        <v>79</v>
      </c>
      <c r="T50" s="207">
        <v>72</v>
      </c>
      <c r="V50" s="207"/>
      <c r="X50" s="207"/>
      <c r="Z50" s="207"/>
      <c r="AB50" s="381"/>
      <c r="AC50" s="381"/>
      <c r="AD50" s="381"/>
      <c r="AE50" s="381"/>
      <c r="AF50" s="381"/>
      <c r="AG50" s="381"/>
    </row>
    <row r="51" spans="1:672">
      <c r="A51"/>
      <c r="B51"/>
      <c r="C51" s="38" t="s">
        <v>249</v>
      </c>
      <c r="D51" s="208">
        <v>0</v>
      </c>
      <c r="F51" s="208">
        <v>0</v>
      </c>
      <c r="H51" s="208">
        <v>0</v>
      </c>
      <c r="J51" s="208">
        <v>0</v>
      </c>
      <c r="L51" s="208">
        <v>0</v>
      </c>
      <c r="N51" s="208">
        <v>0</v>
      </c>
      <c r="P51" s="208">
        <v>0</v>
      </c>
      <c r="R51" s="208">
        <v>0</v>
      </c>
      <c r="T51" s="208">
        <v>0</v>
      </c>
      <c r="V51" s="208"/>
      <c r="X51" s="208"/>
      <c r="Z51" s="208"/>
    </row>
    <row r="52" spans="1:672">
      <c r="A52"/>
      <c r="B52"/>
      <c r="C52" s="38" t="s">
        <v>250</v>
      </c>
      <c r="D52" s="207">
        <v>18</v>
      </c>
      <c r="F52" s="207">
        <v>15</v>
      </c>
      <c r="H52" s="207">
        <v>24</v>
      </c>
      <c r="J52" s="207">
        <v>47</v>
      </c>
      <c r="L52" s="207">
        <v>21</v>
      </c>
      <c r="N52" s="207">
        <v>25</v>
      </c>
      <c r="P52" s="207">
        <v>17</v>
      </c>
      <c r="R52" s="207">
        <v>23</v>
      </c>
      <c r="T52" s="207">
        <v>20</v>
      </c>
      <c r="V52" s="207"/>
      <c r="X52" s="207"/>
      <c r="Z52" s="207"/>
    </row>
    <row r="53" spans="1:672">
      <c r="A53"/>
      <c r="B53"/>
      <c r="C53" s="38" t="s">
        <v>251</v>
      </c>
      <c r="D53" s="208">
        <v>3</v>
      </c>
      <c r="F53" s="208">
        <v>0</v>
      </c>
      <c r="H53" s="208">
        <v>3</v>
      </c>
      <c r="J53" s="208">
        <v>2</v>
      </c>
      <c r="L53" s="208">
        <v>1</v>
      </c>
      <c r="N53" s="208">
        <v>3</v>
      </c>
      <c r="P53" s="208">
        <v>1</v>
      </c>
      <c r="R53" s="208">
        <v>2</v>
      </c>
      <c r="T53" s="208">
        <v>1</v>
      </c>
      <c r="V53" s="208"/>
      <c r="X53" s="208"/>
      <c r="Z53" s="208"/>
    </row>
    <row r="54" spans="1:672">
      <c r="A54"/>
      <c r="B54"/>
      <c r="C54" s="38" t="s">
        <v>252</v>
      </c>
      <c r="D54" s="207">
        <v>48</v>
      </c>
      <c r="F54" s="207">
        <v>38</v>
      </c>
      <c r="H54" s="207">
        <v>46</v>
      </c>
      <c r="J54" s="207">
        <v>55</v>
      </c>
      <c r="L54" s="207">
        <v>65</v>
      </c>
      <c r="N54" s="207">
        <v>92</v>
      </c>
      <c r="P54" s="207">
        <v>84</v>
      </c>
      <c r="R54" s="207">
        <v>85</v>
      </c>
      <c r="T54" s="207">
        <v>67</v>
      </c>
      <c r="V54" s="207"/>
      <c r="X54" s="207"/>
      <c r="Z54" s="207"/>
    </row>
    <row r="55" spans="1:672">
      <c r="A55"/>
      <c r="B55"/>
      <c r="C55" s="38" t="s">
        <v>253</v>
      </c>
      <c r="D55" s="208">
        <v>27</v>
      </c>
      <c r="F55" s="208">
        <v>16</v>
      </c>
      <c r="H55" s="208">
        <v>20</v>
      </c>
      <c r="J55" s="208">
        <v>18</v>
      </c>
      <c r="L55" s="208">
        <v>40</v>
      </c>
      <c r="N55" s="208">
        <v>43</v>
      </c>
      <c r="P55" s="208">
        <v>38</v>
      </c>
      <c r="R55" s="208">
        <v>32</v>
      </c>
      <c r="T55" s="208">
        <v>42</v>
      </c>
      <c r="V55" s="208"/>
      <c r="X55" s="208"/>
      <c r="Z55" s="208"/>
    </row>
    <row r="56" spans="1:672" ht="15.75" customHeight="1">
      <c r="A56"/>
      <c r="B56"/>
      <c r="C56" s="38" t="s">
        <v>254</v>
      </c>
      <c r="D56" s="207">
        <v>12</v>
      </c>
      <c r="F56" s="207">
        <v>16</v>
      </c>
      <c r="H56" s="207">
        <v>18</v>
      </c>
      <c r="J56" s="207">
        <v>17</v>
      </c>
      <c r="L56" s="207">
        <v>20</v>
      </c>
      <c r="N56" s="207">
        <v>22</v>
      </c>
      <c r="P56" s="207">
        <v>25</v>
      </c>
      <c r="R56" s="207">
        <v>31</v>
      </c>
      <c r="T56" s="207">
        <v>23</v>
      </c>
      <c r="V56" s="207"/>
      <c r="X56" s="207"/>
      <c r="Z56" s="207"/>
      <c r="YS56" s="145"/>
    </row>
    <row r="57" spans="1:672" ht="15.75" customHeight="1">
      <c r="A57"/>
      <c r="B57"/>
      <c r="C57" s="38" t="s">
        <v>255</v>
      </c>
      <c r="D57" s="208">
        <v>5</v>
      </c>
      <c r="F57" s="208">
        <v>6</v>
      </c>
      <c r="H57" s="208">
        <v>5</v>
      </c>
      <c r="J57" s="208">
        <v>7</v>
      </c>
      <c r="L57" s="208">
        <v>1</v>
      </c>
      <c r="N57" s="208">
        <v>3</v>
      </c>
      <c r="P57" s="208">
        <v>5</v>
      </c>
      <c r="R57" s="208">
        <v>6</v>
      </c>
      <c r="T57" s="208">
        <v>11</v>
      </c>
      <c r="V57" s="208"/>
      <c r="X57" s="208"/>
      <c r="Z57" s="208"/>
    </row>
    <row r="58" spans="1:672" ht="30" customHeight="1">
      <c r="A58" s="379" t="s">
        <v>307</v>
      </c>
      <c r="B58" s="379"/>
      <c r="C58" s="380"/>
      <c r="D58" s="207">
        <v>0</v>
      </c>
      <c r="F58" s="207">
        <v>0</v>
      </c>
      <c r="H58" s="207">
        <v>0</v>
      </c>
      <c r="J58" s="207">
        <v>0</v>
      </c>
      <c r="L58" s="207">
        <v>0</v>
      </c>
      <c r="N58" s="207">
        <v>0</v>
      </c>
      <c r="P58" s="207">
        <v>0</v>
      </c>
      <c r="R58" s="207">
        <v>0</v>
      </c>
      <c r="T58" s="207">
        <v>0</v>
      </c>
      <c r="V58" s="207"/>
      <c r="X58" s="207"/>
      <c r="Z58" s="207"/>
    </row>
    <row r="59" spans="1:672">
      <c r="A59"/>
      <c r="B59"/>
      <c r="C59" s="38" t="s">
        <v>308</v>
      </c>
      <c r="D59" s="208">
        <v>3</v>
      </c>
      <c r="F59" s="208">
        <v>1</v>
      </c>
      <c r="H59" s="208">
        <v>1</v>
      </c>
      <c r="J59" s="208">
        <v>4</v>
      </c>
      <c r="L59" s="208">
        <v>0</v>
      </c>
      <c r="N59" s="208">
        <v>1</v>
      </c>
      <c r="P59" s="208">
        <v>2</v>
      </c>
      <c r="R59" s="208">
        <v>5</v>
      </c>
      <c r="T59" s="208">
        <v>0</v>
      </c>
      <c r="V59" s="208"/>
      <c r="X59" s="208"/>
      <c r="Z59" s="208"/>
    </row>
    <row r="60" spans="1:672">
      <c r="A60"/>
      <c r="B60"/>
      <c r="C60" s="38" t="s">
        <v>256</v>
      </c>
      <c r="D60" s="207">
        <v>0</v>
      </c>
      <c r="F60" s="207">
        <v>0</v>
      </c>
      <c r="H60" s="207">
        <v>0</v>
      </c>
      <c r="J60" s="207">
        <v>0</v>
      </c>
      <c r="L60" s="207">
        <v>0</v>
      </c>
      <c r="N60" s="207">
        <v>0</v>
      </c>
      <c r="P60" s="207">
        <v>0</v>
      </c>
      <c r="R60" s="207">
        <v>0</v>
      </c>
      <c r="T60" s="207">
        <v>0</v>
      </c>
      <c r="V60" s="207"/>
      <c r="X60" s="207"/>
      <c r="Z60" s="207"/>
    </row>
    <row r="61" spans="1:672">
      <c r="A61"/>
      <c r="B61"/>
      <c r="C61" s="38" t="s">
        <v>257</v>
      </c>
      <c r="D61" s="208">
        <v>7</v>
      </c>
      <c r="F61" s="208">
        <v>7</v>
      </c>
      <c r="H61" s="208">
        <v>6</v>
      </c>
      <c r="J61" s="208">
        <v>10</v>
      </c>
      <c r="L61" s="208">
        <v>9</v>
      </c>
      <c r="N61" s="208">
        <v>10</v>
      </c>
      <c r="P61" s="208">
        <v>9</v>
      </c>
      <c r="R61" s="208">
        <v>7</v>
      </c>
      <c r="T61" s="208">
        <v>11</v>
      </c>
      <c r="V61" s="208"/>
      <c r="X61" s="208"/>
      <c r="Z61" s="208"/>
    </row>
    <row r="62" spans="1:672">
      <c r="A62"/>
      <c r="B62"/>
      <c r="C62" s="38" t="s">
        <v>258</v>
      </c>
      <c r="D62" s="207">
        <v>0</v>
      </c>
      <c r="F62" s="207">
        <v>0</v>
      </c>
      <c r="H62" s="207">
        <v>2</v>
      </c>
      <c r="J62" s="207">
        <v>0</v>
      </c>
      <c r="L62" s="207">
        <v>0</v>
      </c>
      <c r="N62" s="207">
        <v>1</v>
      </c>
      <c r="P62" s="207">
        <v>1</v>
      </c>
      <c r="R62" s="207">
        <v>0</v>
      </c>
      <c r="T62" s="207">
        <v>0</v>
      </c>
      <c r="V62" s="207"/>
      <c r="X62" s="207"/>
      <c r="Z62" s="207"/>
    </row>
    <row r="63" spans="1:672" ht="15.75" customHeight="1">
      <c r="A63" s="379" t="s">
        <v>309</v>
      </c>
      <c r="B63" s="379"/>
      <c r="C63" s="380"/>
      <c r="D63" s="208">
        <v>0</v>
      </c>
      <c r="F63" s="208">
        <v>0</v>
      </c>
      <c r="H63" s="208">
        <v>0</v>
      </c>
      <c r="J63" s="208">
        <v>0</v>
      </c>
      <c r="L63" s="208">
        <v>0</v>
      </c>
      <c r="N63" s="208">
        <v>0</v>
      </c>
      <c r="P63" s="208">
        <v>0</v>
      </c>
      <c r="R63" s="208">
        <v>0</v>
      </c>
      <c r="T63" s="208">
        <v>0</v>
      </c>
      <c r="V63" s="208"/>
      <c r="X63" s="208"/>
      <c r="Z63" s="208"/>
      <c r="YV63" s="145" t="s">
        <v>190</v>
      </c>
    </row>
    <row r="64" spans="1:672">
      <c r="A64"/>
      <c r="B64"/>
      <c r="C64" s="38" t="s">
        <v>259</v>
      </c>
      <c r="D64" s="207">
        <v>0</v>
      </c>
      <c r="F64" s="207">
        <v>0</v>
      </c>
      <c r="H64" s="207">
        <v>0</v>
      </c>
      <c r="J64" s="207">
        <v>0</v>
      </c>
      <c r="L64" s="207">
        <v>0</v>
      </c>
      <c r="N64" s="207">
        <v>0</v>
      </c>
      <c r="P64" s="207">
        <v>0</v>
      </c>
      <c r="R64" s="207">
        <v>0</v>
      </c>
      <c r="T64" s="207">
        <v>0</v>
      </c>
      <c r="V64" s="207"/>
      <c r="X64" s="207"/>
      <c r="Z64" s="207"/>
    </row>
    <row r="65" spans="1:669" ht="15.75" customHeight="1">
      <c r="A65"/>
      <c r="B65"/>
      <c r="C65" s="38" t="s">
        <v>260</v>
      </c>
      <c r="D65" s="208">
        <v>0</v>
      </c>
      <c r="F65" s="208">
        <v>0</v>
      </c>
      <c r="H65" s="208">
        <v>2</v>
      </c>
      <c r="J65" s="208">
        <v>0</v>
      </c>
      <c r="L65" s="208">
        <v>0</v>
      </c>
      <c r="N65" s="208">
        <v>1</v>
      </c>
      <c r="P65" s="208">
        <v>2</v>
      </c>
      <c r="R65" s="208">
        <v>0</v>
      </c>
      <c r="T65" s="208">
        <v>0</v>
      </c>
      <c r="V65" s="208"/>
      <c r="X65" s="208"/>
      <c r="Z65" s="208"/>
      <c r="YS65" s="145"/>
    </row>
    <row r="66" spans="1:669" ht="15.75" customHeight="1">
      <c r="A66"/>
      <c r="B66"/>
      <c r="C66" s="38" t="s">
        <v>261</v>
      </c>
      <c r="D66" s="207">
        <v>0</v>
      </c>
      <c r="F66" s="207">
        <v>0</v>
      </c>
      <c r="H66" s="207">
        <v>4</v>
      </c>
      <c r="J66" s="207">
        <v>5</v>
      </c>
      <c r="L66" s="207">
        <v>1</v>
      </c>
      <c r="N66" s="207">
        <v>6</v>
      </c>
      <c r="P66" s="207">
        <v>0</v>
      </c>
      <c r="R66" s="207">
        <v>2</v>
      </c>
      <c r="T66" s="207">
        <v>1</v>
      </c>
      <c r="V66" s="207"/>
      <c r="X66" s="207"/>
      <c r="Z66" s="207"/>
    </row>
    <row r="67" spans="1:669" ht="15.75" customHeight="1">
      <c r="A67"/>
      <c r="B67"/>
      <c r="C67" s="38" t="s">
        <v>326</v>
      </c>
      <c r="D67" s="208">
        <v>0</v>
      </c>
      <c r="F67" s="208">
        <v>0</v>
      </c>
      <c r="H67" s="208">
        <v>0</v>
      </c>
      <c r="J67" s="208">
        <v>0</v>
      </c>
      <c r="L67" s="208">
        <v>0</v>
      </c>
      <c r="N67" s="208">
        <v>0</v>
      </c>
      <c r="P67" s="208">
        <v>0</v>
      </c>
      <c r="R67" s="208">
        <v>0</v>
      </c>
      <c r="T67" s="208">
        <v>0</v>
      </c>
      <c r="V67" s="208"/>
      <c r="X67" s="208"/>
      <c r="Z67" s="208"/>
    </row>
    <row r="68" spans="1:669" ht="15.75" customHeight="1">
      <c r="A68" s="378" t="s">
        <v>262</v>
      </c>
      <c r="B68" s="378"/>
      <c r="C68" s="378"/>
      <c r="D68" s="201">
        <f>SUM(D46:D67)</f>
        <v>198</v>
      </c>
      <c r="E68"/>
      <c r="F68" s="201">
        <f>SUM(F46:F67)</f>
        <v>183</v>
      </c>
      <c r="G68"/>
      <c r="H68" s="201">
        <f>SUM(H46:H67)</f>
        <v>251</v>
      </c>
      <c r="I68"/>
      <c r="J68" s="201">
        <f>SUM(J46:J67)</f>
        <v>294</v>
      </c>
      <c r="K68"/>
      <c r="L68" s="201">
        <f>SUM(L46:L67)</f>
        <v>267</v>
      </c>
      <c r="M68"/>
      <c r="N68" s="201">
        <f>SUM(N46:N67)</f>
        <v>335</v>
      </c>
      <c r="O68"/>
      <c r="P68" s="201">
        <f>SUM(P46:P67)</f>
        <v>298</v>
      </c>
      <c r="Q68"/>
      <c r="R68" s="201">
        <f>SUM(R46:R67)</f>
        <v>330</v>
      </c>
      <c r="S68"/>
      <c r="T68" s="201">
        <f>SUM(T46:T67)</f>
        <v>306</v>
      </c>
      <c r="U68"/>
      <c r="V68" s="201">
        <f>SUM(V46:V67)</f>
        <v>0</v>
      </c>
      <c r="W68"/>
      <c r="X68" s="201">
        <f>SUM(X46:X67)</f>
        <v>0</v>
      </c>
      <c r="Y68"/>
      <c r="Z68" s="201">
        <f>SUM(Z46:Z67)</f>
        <v>0</v>
      </c>
    </row>
    <row r="69" spans="1:669" ht="15.75" customHeight="1">
      <c r="A69"/>
      <c r="B69"/>
      <c r="C69"/>
      <c r="D69"/>
      <c r="E69"/>
      <c r="F69"/>
      <c r="G69"/>
      <c r="H69"/>
      <c r="I69"/>
      <c r="J69"/>
      <c r="K69"/>
      <c r="L69"/>
      <c r="M69"/>
      <c r="N69"/>
      <c r="O69"/>
      <c r="P69"/>
      <c r="Q69"/>
      <c r="R69"/>
      <c r="S69"/>
      <c r="T69"/>
      <c r="U69"/>
      <c r="V69"/>
      <c r="W69"/>
      <c r="X69"/>
      <c r="Y69"/>
      <c r="Z69"/>
    </row>
    <row r="70" spans="1:669" ht="15.75" customHeight="1">
      <c r="A70"/>
      <c r="B70"/>
      <c r="C70"/>
      <c r="D70" s="195">
        <v>42644</v>
      </c>
      <c r="F70" s="195">
        <v>42675</v>
      </c>
      <c r="G70" s="123"/>
      <c r="H70" s="195">
        <v>42705</v>
      </c>
      <c r="I70" s="194"/>
      <c r="J70" s="195">
        <v>42736</v>
      </c>
      <c r="K70" s="28"/>
      <c r="L70" s="195">
        <v>42767</v>
      </c>
      <c r="M70" s="28"/>
      <c r="N70" s="195">
        <v>42795</v>
      </c>
      <c r="O70" s="28"/>
      <c r="P70" s="195">
        <v>42826</v>
      </c>
      <c r="Q70" s="28"/>
      <c r="R70" s="195">
        <v>42856</v>
      </c>
      <c r="S70" s="28"/>
      <c r="T70" s="195">
        <v>42887</v>
      </c>
      <c r="U70" s="28"/>
      <c r="V70" s="195">
        <v>42917</v>
      </c>
      <c r="W70" s="28"/>
      <c r="X70" s="195">
        <v>42948</v>
      </c>
      <c r="Y70" s="28"/>
      <c r="Z70" s="195">
        <v>42979</v>
      </c>
    </row>
    <row r="71" spans="1:669" ht="15.75" customHeight="1">
      <c r="A71" s="196" t="s">
        <v>131</v>
      </c>
      <c r="B71"/>
      <c r="C71"/>
      <c r="D71" s="197" t="s">
        <v>220</v>
      </c>
      <c r="F71" s="197" t="s">
        <v>220</v>
      </c>
      <c r="H71" s="197" t="s">
        <v>220</v>
      </c>
      <c r="J71" s="197" t="s">
        <v>220</v>
      </c>
      <c r="L71" s="197" t="s">
        <v>220</v>
      </c>
      <c r="N71" s="197" t="s">
        <v>220</v>
      </c>
      <c r="P71" s="197" t="s">
        <v>220</v>
      </c>
      <c r="R71" s="197" t="s">
        <v>220</v>
      </c>
      <c r="T71" s="197" t="s">
        <v>220</v>
      </c>
      <c r="V71" s="197" t="s">
        <v>220</v>
      </c>
      <c r="X71" s="197" t="s">
        <v>220</v>
      </c>
      <c r="Z71" s="197" t="s">
        <v>220</v>
      </c>
      <c r="AB71" s="198" t="str">
        <f>A71&amp;" Notes"</f>
        <v>County Civil Notes</v>
      </c>
    </row>
    <row r="72" spans="1:669" ht="15.75" customHeight="1">
      <c r="A72"/>
      <c r="B72" s="199"/>
      <c r="C72" s="38" t="s">
        <v>263</v>
      </c>
      <c r="D72" s="207">
        <v>318</v>
      </c>
      <c r="F72" s="207">
        <v>317</v>
      </c>
      <c r="H72" s="207">
        <v>313</v>
      </c>
      <c r="J72" s="207">
        <v>459</v>
      </c>
      <c r="L72" s="207">
        <v>332</v>
      </c>
      <c r="N72" s="207">
        <v>432</v>
      </c>
      <c r="P72" s="207">
        <v>327</v>
      </c>
      <c r="R72" s="207">
        <v>376</v>
      </c>
      <c r="T72" s="207">
        <v>365</v>
      </c>
      <c r="V72" s="207"/>
      <c r="X72" s="207"/>
      <c r="Z72" s="207"/>
      <c r="AB72" s="381"/>
      <c r="AC72" s="381"/>
      <c r="AD72" s="381"/>
      <c r="AE72" s="381"/>
      <c r="AF72" s="381"/>
      <c r="AG72" s="381"/>
    </row>
    <row r="73" spans="1:669" ht="15.75" customHeight="1">
      <c r="A73"/>
      <c r="B73"/>
      <c r="C73" s="38" t="s">
        <v>264</v>
      </c>
      <c r="D73" s="208">
        <v>118</v>
      </c>
      <c r="F73" s="208">
        <v>131</v>
      </c>
      <c r="H73" s="208">
        <v>128</v>
      </c>
      <c r="J73" s="208">
        <v>155</v>
      </c>
      <c r="L73" s="208">
        <v>164</v>
      </c>
      <c r="N73" s="208">
        <v>166</v>
      </c>
      <c r="P73" s="208">
        <v>128</v>
      </c>
      <c r="R73" s="208">
        <v>148</v>
      </c>
      <c r="T73" s="208">
        <v>194</v>
      </c>
      <c r="V73" s="208"/>
      <c r="X73" s="208"/>
      <c r="Z73" s="208"/>
      <c r="AB73" s="381"/>
      <c r="AC73" s="381"/>
      <c r="AD73" s="381"/>
      <c r="AE73" s="381"/>
      <c r="AF73" s="381"/>
      <c r="AG73" s="381"/>
    </row>
    <row r="74" spans="1:669" ht="15.75" customHeight="1">
      <c r="A74"/>
      <c r="B74"/>
      <c r="C74" s="38" t="s">
        <v>265</v>
      </c>
      <c r="D74" s="207">
        <v>1</v>
      </c>
      <c r="F74" s="207">
        <v>1</v>
      </c>
      <c r="H74" s="207">
        <v>4</v>
      </c>
      <c r="J74" s="207">
        <v>1</v>
      </c>
      <c r="L74" s="207">
        <v>5</v>
      </c>
      <c r="N74" s="207">
        <v>0</v>
      </c>
      <c r="P74" s="207">
        <v>4</v>
      </c>
      <c r="R74" s="207">
        <v>2</v>
      </c>
      <c r="T74" s="207">
        <v>3</v>
      </c>
      <c r="V74" s="207"/>
      <c r="X74" s="207"/>
      <c r="Z74" s="207"/>
      <c r="AB74" s="381"/>
      <c r="AC74" s="381"/>
      <c r="AD74" s="381"/>
      <c r="AE74" s="381"/>
      <c r="AF74" s="381"/>
      <c r="AG74" s="381"/>
    </row>
    <row r="75" spans="1:669" ht="15.75" customHeight="1">
      <c r="A75"/>
      <c r="B75"/>
      <c r="C75" s="38" t="s">
        <v>266</v>
      </c>
      <c r="D75" s="208">
        <v>209</v>
      </c>
      <c r="F75" s="208">
        <v>218</v>
      </c>
      <c r="H75" s="208">
        <v>205</v>
      </c>
      <c r="J75" s="208">
        <v>248</v>
      </c>
      <c r="L75" s="208">
        <v>204</v>
      </c>
      <c r="N75" s="208">
        <v>223</v>
      </c>
      <c r="P75" s="208">
        <v>190</v>
      </c>
      <c r="R75" s="208">
        <v>209</v>
      </c>
      <c r="T75" s="208">
        <v>224</v>
      </c>
      <c r="V75" s="208"/>
      <c r="X75" s="208"/>
      <c r="Z75" s="208"/>
      <c r="AB75" s="381"/>
      <c r="AC75" s="381"/>
      <c r="AD75" s="381"/>
      <c r="AE75" s="381"/>
      <c r="AF75" s="381"/>
      <c r="AG75" s="381"/>
    </row>
    <row r="76" spans="1:669">
      <c r="A76"/>
      <c r="B76"/>
      <c r="C76" s="38" t="s">
        <v>267</v>
      </c>
      <c r="D76" s="207">
        <v>2</v>
      </c>
      <c r="F76" s="207">
        <v>0</v>
      </c>
      <c r="H76" s="207">
        <v>1</v>
      </c>
      <c r="J76" s="207">
        <v>2</v>
      </c>
      <c r="L76" s="207">
        <v>0</v>
      </c>
      <c r="N76" s="207">
        <v>1</v>
      </c>
      <c r="P76" s="207">
        <v>1</v>
      </c>
      <c r="R76" s="207">
        <v>1</v>
      </c>
      <c r="T76" s="207">
        <v>0</v>
      </c>
      <c r="V76" s="207"/>
      <c r="X76" s="207"/>
      <c r="Z76" s="207"/>
      <c r="AB76" s="381"/>
      <c r="AC76" s="381"/>
      <c r="AD76" s="381"/>
      <c r="AE76" s="381"/>
      <c r="AF76" s="381"/>
      <c r="AG76" s="381"/>
    </row>
    <row r="77" spans="1:669">
      <c r="A77"/>
      <c r="B77"/>
      <c r="C77" s="38" t="s">
        <v>268</v>
      </c>
      <c r="D77" s="208">
        <v>0</v>
      </c>
      <c r="F77" s="208">
        <v>0</v>
      </c>
      <c r="H77" s="208">
        <v>1</v>
      </c>
      <c r="J77" s="208">
        <v>0</v>
      </c>
      <c r="L77" s="208">
        <v>0</v>
      </c>
      <c r="N77" s="208">
        <v>0</v>
      </c>
      <c r="P77" s="208">
        <v>1</v>
      </c>
      <c r="R77" s="208">
        <v>1</v>
      </c>
      <c r="T77" s="208">
        <v>1</v>
      </c>
      <c r="V77" s="208"/>
      <c r="X77" s="208"/>
      <c r="Z77" s="208"/>
    </row>
    <row r="78" spans="1:669">
      <c r="A78"/>
      <c r="B78"/>
      <c r="C78" s="38" t="s">
        <v>261</v>
      </c>
      <c r="D78" s="207">
        <v>6</v>
      </c>
      <c r="F78" s="207">
        <v>8</v>
      </c>
      <c r="H78" s="207">
        <v>2</v>
      </c>
      <c r="J78" s="207">
        <v>4</v>
      </c>
      <c r="L78" s="207">
        <v>4</v>
      </c>
      <c r="N78" s="207">
        <v>5</v>
      </c>
      <c r="P78" s="207">
        <v>0</v>
      </c>
      <c r="R78" s="207">
        <v>3</v>
      </c>
      <c r="T78" s="207">
        <v>0</v>
      </c>
      <c r="V78" s="207"/>
      <c r="X78" s="207"/>
      <c r="Z78" s="207"/>
    </row>
    <row r="79" spans="1:669" s="28" customFormat="1">
      <c r="A79"/>
      <c r="B79"/>
      <c r="C79" s="38" t="s">
        <v>269</v>
      </c>
      <c r="D79" s="208">
        <v>0</v>
      </c>
      <c r="E79" s="19"/>
      <c r="F79" s="208">
        <v>0</v>
      </c>
      <c r="G79" s="19"/>
      <c r="H79" s="208">
        <v>0</v>
      </c>
      <c r="I79" s="19"/>
      <c r="J79" s="208">
        <v>0</v>
      </c>
      <c r="K79" s="19"/>
      <c r="L79" s="208">
        <v>0</v>
      </c>
      <c r="M79" s="19"/>
      <c r="N79" s="208">
        <v>0</v>
      </c>
      <c r="O79" s="19"/>
      <c r="P79" s="208">
        <v>0</v>
      </c>
      <c r="Q79" s="19"/>
      <c r="R79" s="208">
        <v>0</v>
      </c>
      <c r="S79" s="19"/>
      <c r="T79" s="208">
        <v>0</v>
      </c>
      <c r="U79" s="19"/>
      <c r="V79" s="208"/>
      <c r="W79" s="19"/>
      <c r="X79" s="208"/>
      <c r="Y79" s="19"/>
      <c r="Z79" s="208"/>
    </row>
    <row r="80" spans="1:669">
      <c r="A80"/>
      <c r="B80"/>
      <c r="C80" s="38" t="s">
        <v>326</v>
      </c>
      <c r="D80" s="207">
        <v>0</v>
      </c>
      <c r="F80" s="207">
        <v>0</v>
      </c>
      <c r="H80" s="207">
        <v>0</v>
      </c>
      <c r="J80" s="207">
        <v>0</v>
      </c>
      <c r="L80" s="207">
        <v>0</v>
      </c>
      <c r="N80" s="207">
        <v>0</v>
      </c>
      <c r="P80" s="207">
        <v>0</v>
      </c>
      <c r="R80" s="207">
        <v>0</v>
      </c>
      <c r="T80" s="207">
        <v>0</v>
      </c>
      <c r="V80" s="207"/>
      <c r="X80" s="207"/>
      <c r="Z80" s="207"/>
    </row>
    <row r="81" spans="1:672" ht="15.75" customHeight="1">
      <c r="A81" s="378" t="s">
        <v>270</v>
      </c>
      <c r="B81" s="378"/>
      <c r="C81" s="378"/>
      <c r="D81" s="201">
        <f>SUM(D72:D80)</f>
        <v>654</v>
      </c>
      <c r="E81"/>
      <c r="F81" s="201">
        <f>SUM(F72:F80)</f>
        <v>675</v>
      </c>
      <c r="G81"/>
      <c r="H81" s="201">
        <f>SUM(H72:H80)</f>
        <v>654</v>
      </c>
      <c r="I81"/>
      <c r="J81" s="201">
        <f>SUM(J72:J80)</f>
        <v>869</v>
      </c>
      <c r="K81"/>
      <c r="L81" s="201">
        <f>SUM(L72:L80)</f>
        <v>709</v>
      </c>
      <c r="M81"/>
      <c r="N81" s="201">
        <f>SUM(N72:N80)</f>
        <v>827</v>
      </c>
      <c r="O81"/>
      <c r="P81" s="201">
        <f>SUM(P72:P80)</f>
        <v>651</v>
      </c>
      <c r="Q81"/>
      <c r="R81" s="201">
        <f>SUM(R72:R80)</f>
        <v>740</v>
      </c>
      <c r="S81"/>
      <c r="T81" s="201">
        <f>SUM(T72:T80)</f>
        <v>787</v>
      </c>
      <c r="U81"/>
      <c r="V81" s="201">
        <f>SUM(V72:V80)</f>
        <v>0</v>
      </c>
      <c r="W81"/>
      <c r="X81" s="201">
        <f>SUM(X72:X80)</f>
        <v>0</v>
      </c>
      <c r="Y81"/>
      <c r="Z81" s="201">
        <f>SUM(Z72:Z80)</f>
        <v>0</v>
      </c>
    </row>
    <row r="82" spans="1:672" ht="15.75" customHeight="1">
      <c r="A82"/>
      <c r="B82"/>
      <c r="C82"/>
      <c r="D82"/>
      <c r="E82"/>
      <c r="F82"/>
      <c r="G82"/>
      <c r="H82"/>
      <c r="I82"/>
      <c r="J82"/>
      <c r="K82"/>
      <c r="L82"/>
      <c r="M82"/>
      <c r="N82"/>
      <c r="O82"/>
      <c r="P82"/>
      <c r="Q82"/>
      <c r="R82"/>
      <c r="S82"/>
      <c r="T82"/>
      <c r="U82"/>
      <c r="V82"/>
      <c r="W82"/>
      <c r="X82"/>
      <c r="Y82"/>
      <c r="Z82"/>
      <c r="YV82" s="145" t="s">
        <v>190</v>
      </c>
    </row>
    <row r="83" spans="1:672" ht="15.75" customHeight="1">
      <c r="A83"/>
      <c r="B83"/>
      <c r="C83"/>
      <c r="D83" s="195">
        <v>42644</v>
      </c>
      <c r="F83" s="195">
        <v>42675</v>
      </c>
      <c r="G83" s="123"/>
      <c r="H83" s="195">
        <v>42705</v>
      </c>
      <c r="I83" s="194"/>
      <c r="J83" s="195">
        <v>42736</v>
      </c>
      <c r="K83" s="28"/>
      <c r="L83" s="195">
        <v>42767</v>
      </c>
      <c r="M83" s="28"/>
      <c r="N83" s="195">
        <v>42795</v>
      </c>
      <c r="O83" s="28"/>
      <c r="P83" s="195">
        <v>42826</v>
      </c>
      <c r="Q83" s="28"/>
      <c r="R83" s="195">
        <v>42856</v>
      </c>
      <c r="S83" s="28"/>
      <c r="T83" s="195">
        <v>42887</v>
      </c>
      <c r="U83" s="28"/>
      <c r="V83" s="195">
        <v>42917</v>
      </c>
      <c r="W83" s="28"/>
      <c r="X83" s="195">
        <v>42948</v>
      </c>
      <c r="Y83" s="28"/>
      <c r="Z83" s="195">
        <v>42979</v>
      </c>
      <c r="YV83" s="145" t="s">
        <v>190</v>
      </c>
    </row>
    <row r="84" spans="1:672" ht="15.75" customHeight="1">
      <c r="A84" s="196" t="s">
        <v>37</v>
      </c>
      <c r="B84"/>
      <c r="C84"/>
      <c r="D84" s="197" t="s">
        <v>220</v>
      </c>
      <c r="F84" s="197" t="s">
        <v>220</v>
      </c>
      <c r="H84" s="197" t="s">
        <v>220</v>
      </c>
      <c r="J84" s="197" t="s">
        <v>220</v>
      </c>
      <c r="L84" s="197" t="s">
        <v>220</v>
      </c>
      <c r="N84" s="197" t="s">
        <v>220</v>
      </c>
      <c r="P84" s="197" t="s">
        <v>220</v>
      </c>
      <c r="R84" s="197" t="s">
        <v>220</v>
      </c>
      <c r="T84" s="197" t="s">
        <v>220</v>
      </c>
      <c r="V84" s="197" t="s">
        <v>220</v>
      </c>
      <c r="X84" s="197" t="s">
        <v>220</v>
      </c>
      <c r="Z84" s="197" t="s">
        <v>220</v>
      </c>
      <c r="AB84" s="198" t="str">
        <f>A84&amp;" Notes"</f>
        <v>Probate Notes</v>
      </c>
      <c r="YV84" s="145"/>
    </row>
    <row r="85" spans="1:672" ht="15.75" customHeight="1">
      <c r="A85"/>
      <c r="B85" s="199"/>
      <c r="C85" s="38" t="s">
        <v>271</v>
      </c>
      <c r="D85" s="207">
        <v>135</v>
      </c>
      <c r="F85" s="207">
        <v>140</v>
      </c>
      <c r="H85" s="207">
        <v>166</v>
      </c>
      <c r="J85" s="207">
        <v>172</v>
      </c>
      <c r="L85" s="207">
        <v>163</v>
      </c>
      <c r="N85" s="207">
        <v>179</v>
      </c>
      <c r="P85" s="207">
        <v>173</v>
      </c>
      <c r="R85" s="207">
        <v>215</v>
      </c>
      <c r="T85" s="207">
        <v>202</v>
      </c>
      <c r="V85" s="207"/>
      <c r="X85" s="207"/>
      <c r="Z85" s="207"/>
      <c r="AB85" s="381"/>
      <c r="AC85" s="381"/>
      <c r="AD85" s="381"/>
      <c r="AE85" s="381"/>
      <c r="AF85" s="381"/>
      <c r="AG85" s="381"/>
      <c r="YV85" s="145"/>
    </row>
    <row r="86" spans="1:672" ht="15.75" customHeight="1">
      <c r="A86"/>
      <c r="B86"/>
      <c r="C86" s="38" t="s">
        <v>272</v>
      </c>
      <c r="D86" s="208">
        <v>20</v>
      </c>
      <c r="F86" s="208">
        <v>18</v>
      </c>
      <c r="H86" s="208">
        <v>17</v>
      </c>
      <c r="J86" s="208">
        <v>26</v>
      </c>
      <c r="L86" s="208">
        <v>18</v>
      </c>
      <c r="N86" s="208">
        <v>24</v>
      </c>
      <c r="P86" s="208">
        <v>26</v>
      </c>
      <c r="R86" s="208">
        <v>24</v>
      </c>
      <c r="T86" s="208">
        <v>22</v>
      </c>
      <c r="V86" s="208"/>
      <c r="X86" s="208"/>
      <c r="Z86" s="208"/>
      <c r="AB86" s="381"/>
      <c r="AC86" s="381"/>
      <c r="AD86" s="381"/>
      <c r="AE86" s="381"/>
      <c r="AF86" s="381"/>
      <c r="AG86" s="381"/>
      <c r="YV86" s="145"/>
    </row>
    <row r="87" spans="1:672" ht="15.75" customHeight="1">
      <c r="A87"/>
      <c r="B87"/>
      <c r="C87" s="38" t="s">
        <v>273</v>
      </c>
      <c r="D87" s="207">
        <v>0</v>
      </c>
      <c r="F87" s="207">
        <v>0</v>
      </c>
      <c r="H87" s="207">
        <v>0</v>
      </c>
      <c r="J87" s="207">
        <v>0</v>
      </c>
      <c r="L87" s="207">
        <v>0</v>
      </c>
      <c r="N87" s="207">
        <v>0</v>
      </c>
      <c r="P87" s="207">
        <v>0</v>
      </c>
      <c r="R87" s="207">
        <v>0</v>
      </c>
      <c r="T87" s="207">
        <v>0</v>
      </c>
      <c r="V87" s="207"/>
      <c r="X87" s="207"/>
      <c r="Z87" s="207"/>
      <c r="AB87" s="381"/>
      <c r="AC87" s="381"/>
      <c r="AD87" s="381"/>
      <c r="AE87" s="381"/>
      <c r="AF87" s="381"/>
      <c r="AG87" s="381"/>
      <c r="YV87" s="145"/>
    </row>
    <row r="88" spans="1:672" ht="15.75" customHeight="1">
      <c r="A88"/>
      <c r="B88"/>
      <c r="C88" s="38" t="s">
        <v>274</v>
      </c>
      <c r="D88" s="208">
        <v>45</v>
      </c>
      <c r="F88" s="208">
        <v>38</v>
      </c>
      <c r="H88" s="208">
        <v>62</v>
      </c>
      <c r="J88" s="208">
        <v>46</v>
      </c>
      <c r="L88" s="208">
        <v>35</v>
      </c>
      <c r="N88" s="208">
        <v>67</v>
      </c>
      <c r="P88" s="208">
        <v>50</v>
      </c>
      <c r="R88" s="208">
        <v>73</v>
      </c>
      <c r="T88" s="208">
        <v>61</v>
      </c>
      <c r="V88" s="208"/>
      <c r="X88" s="208"/>
      <c r="Z88" s="208"/>
      <c r="AB88" s="381"/>
      <c r="AC88" s="381"/>
      <c r="AD88" s="381"/>
      <c r="AE88" s="381"/>
      <c r="AF88" s="381"/>
      <c r="AG88" s="381"/>
      <c r="YV88" s="145"/>
    </row>
    <row r="89" spans="1:672" ht="15.75" customHeight="1">
      <c r="A89"/>
      <c r="B89"/>
      <c r="C89" s="38" t="s">
        <v>275</v>
      </c>
      <c r="D89" s="207">
        <v>17</v>
      </c>
      <c r="F89" s="207">
        <v>15</v>
      </c>
      <c r="H89" s="207">
        <v>13</v>
      </c>
      <c r="J89" s="207">
        <v>15</v>
      </c>
      <c r="L89" s="207">
        <v>13</v>
      </c>
      <c r="N89" s="207">
        <v>15</v>
      </c>
      <c r="P89" s="207">
        <v>20</v>
      </c>
      <c r="R89" s="207">
        <v>25</v>
      </c>
      <c r="T89" s="207">
        <v>23</v>
      </c>
      <c r="V89" s="207"/>
      <c r="X89" s="207"/>
      <c r="Z89" s="207"/>
      <c r="AB89" s="381"/>
      <c r="AC89" s="381"/>
      <c r="AD89" s="381"/>
      <c r="AE89" s="381"/>
      <c r="AF89" s="381"/>
      <c r="AG89" s="381"/>
      <c r="YV89" s="145"/>
    </row>
    <row r="90" spans="1:672" ht="15.75" customHeight="1">
      <c r="A90"/>
      <c r="B90"/>
      <c r="C90" s="38" t="s">
        <v>276</v>
      </c>
      <c r="D90" s="208">
        <v>14</v>
      </c>
      <c r="F90" s="208">
        <v>5</v>
      </c>
      <c r="H90" s="208">
        <v>6</v>
      </c>
      <c r="J90" s="208">
        <v>15</v>
      </c>
      <c r="L90" s="208">
        <v>12</v>
      </c>
      <c r="N90" s="208">
        <v>10</v>
      </c>
      <c r="P90" s="208">
        <v>11</v>
      </c>
      <c r="R90" s="208">
        <v>8</v>
      </c>
      <c r="T90" s="208">
        <v>12</v>
      </c>
      <c r="V90" s="208"/>
      <c r="X90" s="208"/>
      <c r="Z90" s="208"/>
      <c r="YV90" s="145"/>
    </row>
    <row r="91" spans="1:672" ht="30" customHeight="1">
      <c r="A91" s="379" t="s">
        <v>307</v>
      </c>
      <c r="B91" s="379"/>
      <c r="C91" s="380"/>
      <c r="D91" s="207">
        <v>0</v>
      </c>
      <c r="F91" s="207">
        <v>0</v>
      </c>
      <c r="H91" s="207">
        <v>0</v>
      </c>
      <c r="J91" s="207">
        <v>1</v>
      </c>
      <c r="L91" s="207">
        <v>0</v>
      </c>
      <c r="N91" s="207">
        <v>0</v>
      </c>
      <c r="P91" s="207">
        <v>0</v>
      </c>
      <c r="R91" s="207">
        <v>0</v>
      </c>
      <c r="T91" s="207">
        <v>0</v>
      </c>
      <c r="V91" s="207"/>
      <c r="X91" s="207"/>
      <c r="Z91" s="207"/>
      <c r="YV91" s="145"/>
    </row>
    <row r="92" spans="1:672" ht="15.75" customHeight="1">
      <c r="A92"/>
      <c r="B92"/>
      <c r="C92" s="38" t="s">
        <v>277</v>
      </c>
      <c r="D92" s="208">
        <v>80</v>
      </c>
      <c r="F92" s="208">
        <v>73</v>
      </c>
      <c r="H92" s="208">
        <v>101</v>
      </c>
      <c r="J92" s="208">
        <v>108</v>
      </c>
      <c r="L92" s="208">
        <v>97</v>
      </c>
      <c r="N92" s="208">
        <v>107</v>
      </c>
      <c r="P92" s="208">
        <v>106</v>
      </c>
      <c r="R92" s="208">
        <v>108</v>
      </c>
      <c r="T92" s="208">
        <v>124</v>
      </c>
      <c r="V92" s="208"/>
      <c r="X92" s="208"/>
      <c r="Z92" s="208"/>
      <c r="YV92" s="145"/>
    </row>
    <row r="93" spans="1:672">
      <c r="A93"/>
      <c r="B93"/>
      <c r="C93" s="38" t="s">
        <v>278</v>
      </c>
      <c r="D93" s="207">
        <v>87</v>
      </c>
      <c r="F93" s="207">
        <v>77</v>
      </c>
      <c r="H93" s="207">
        <v>96</v>
      </c>
      <c r="J93" s="207">
        <v>71</v>
      </c>
      <c r="L93" s="207">
        <v>77</v>
      </c>
      <c r="N93" s="207">
        <v>94</v>
      </c>
      <c r="P93" s="207">
        <v>110</v>
      </c>
      <c r="R93" s="207">
        <v>102</v>
      </c>
      <c r="T93" s="207">
        <v>130</v>
      </c>
      <c r="V93" s="207"/>
      <c r="X93" s="207"/>
      <c r="Z93" s="207"/>
    </row>
    <row r="94" spans="1:672">
      <c r="A94"/>
      <c r="B94"/>
      <c r="C94" s="38" t="s">
        <v>279</v>
      </c>
      <c r="D94" s="208">
        <v>34</v>
      </c>
      <c r="F94" s="208">
        <v>48</v>
      </c>
      <c r="H94" s="208">
        <v>45</v>
      </c>
      <c r="J94" s="208">
        <v>54</v>
      </c>
      <c r="L94" s="208">
        <v>50</v>
      </c>
      <c r="N94" s="208">
        <v>57</v>
      </c>
      <c r="P94" s="208">
        <v>47</v>
      </c>
      <c r="R94" s="208">
        <v>49</v>
      </c>
      <c r="T94" s="208">
        <v>50</v>
      </c>
      <c r="V94" s="208"/>
      <c r="X94" s="208"/>
      <c r="Z94" s="208"/>
    </row>
    <row r="95" spans="1:672">
      <c r="A95"/>
      <c r="B95"/>
      <c r="C95" s="38" t="s">
        <v>280</v>
      </c>
      <c r="D95" s="207">
        <v>0</v>
      </c>
      <c r="F95" s="207">
        <v>0</v>
      </c>
      <c r="H95" s="207">
        <v>0</v>
      </c>
      <c r="J95" s="207">
        <v>0</v>
      </c>
      <c r="L95" s="207">
        <v>0</v>
      </c>
      <c r="N95" s="207">
        <v>1</v>
      </c>
      <c r="P95" s="207">
        <v>2</v>
      </c>
      <c r="R95" s="207">
        <v>1</v>
      </c>
      <c r="T95" s="207">
        <v>1</v>
      </c>
      <c r="V95" s="207"/>
      <c r="X95" s="207"/>
      <c r="Z95" s="207"/>
    </row>
    <row r="96" spans="1:672">
      <c r="A96"/>
      <c r="B96"/>
      <c r="C96" s="38" t="s">
        <v>281</v>
      </c>
      <c r="D96" s="208">
        <v>19</v>
      </c>
      <c r="F96" s="208">
        <v>30</v>
      </c>
      <c r="H96" s="208">
        <v>10</v>
      </c>
      <c r="J96" s="208">
        <v>13</v>
      </c>
      <c r="L96" s="208">
        <v>17</v>
      </c>
      <c r="N96" s="208">
        <v>21</v>
      </c>
      <c r="P96" s="208">
        <v>10</v>
      </c>
      <c r="R96" s="208">
        <v>10</v>
      </c>
      <c r="T96" s="208">
        <v>7</v>
      </c>
      <c r="V96" s="208"/>
      <c r="X96" s="208"/>
      <c r="Z96" s="208"/>
    </row>
    <row r="97" spans="1:33">
      <c r="A97"/>
      <c r="B97"/>
      <c r="C97" s="38" t="s">
        <v>282</v>
      </c>
      <c r="D97" s="207">
        <v>0</v>
      </c>
      <c r="F97" s="207">
        <v>0</v>
      </c>
      <c r="H97" s="207">
        <v>0</v>
      </c>
      <c r="J97" s="207">
        <v>0</v>
      </c>
      <c r="L97" s="207">
        <v>0</v>
      </c>
      <c r="N97" s="207">
        <v>0</v>
      </c>
      <c r="P97" s="207">
        <v>0</v>
      </c>
      <c r="R97" s="207">
        <v>0</v>
      </c>
      <c r="T97" s="207">
        <v>0</v>
      </c>
      <c r="V97" s="207"/>
      <c r="X97" s="207"/>
      <c r="Z97" s="207"/>
    </row>
    <row r="98" spans="1:33">
      <c r="A98"/>
      <c r="B98"/>
      <c r="C98" s="38" t="s">
        <v>375</v>
      </c>
      <c r="D98" s="208">
        <v>0</v>
      </c>
      <c r="F98" s="208">
        <v>0</v>
      </c>
      <c r="H98" s="208">
        <v>1</v>
      </c>
      <c r="J98" s="208">
        <v>0</v>
      </c>
      <c r="L98" s="208">
        <v>0</v>
      </c>
      <c r="N98" s="208">
        <v>0</v>
      </c>
      <c r="P98" s="208">
        <v>0</v>
      </c>
      <c r="R98" s="208">
        <v>0</v>
      </c>
      <c r="T98" s="208">
        <v>0</v>
      </c>
      <c r="V98" s="208"/>
      <c r="X98" s="208"/>
      <c r="Z98" s="208"/>
    </row>
    <row r="99" spans="1:33">
      <c r="A99"/>
      <c r="B99"/>
      <c r="C99" s="38" t="s">
        <v>340</v>
      </c>
      <c r="D99" s="207">
        <v>0</v>
      </c>
      <c r="F99" s="207">
        <v>0</v>
      </c>
      <c r="H99" s="207">
        <v>0</v>
      </c>
      <c r="J99" s="207">
        <v>0</v>
      </c>
      <c r="L99" s="207">
        <v>0</v>
      </c>
      <c r="N99" s="207">
        <v>0</v>
      </c>
      <c r="P99" s="207">
        <v>0</v>
      </c>
      <c r="R99" s="207">
        <v>0</v>
      </c>
      <c r="T99" s="207">
        <v>0</v>
      </c>
      <c r="V99" s="207"/>
      <c r="X99" s="207"/>
      <c r="Z99" s="207"/>
    </row>
    <row r="100" spans="1:33">
      <c r="A100"/>
      <c r="B100"/>
      <c r="C100" s="38" t="s">
        <v>326</v>
      </c>
      <c r="D100" s="208">
        <v>0</v>
      </c>
      <c r="F100" s="208">
        <v>0</v>
      </c>
      <c r="H100" s="208">
        <v>0</v>
      </c>
      <c r="J100" s="208">
        <v>0</v>
      </c>
      <c r="L100" s="208">
        <v>0</v>
      </c>
      <c r="N100" s="208">
        <v>0</v>
      </c>
      <c r="P100" s="208">
        <v>0</v>
      </c>
      <c r="R100" s="208">
        <v>0</v>
      </c>
      <c r="T100" s="208">
        <v>0</v>
      </c>
      <c r="V100" s="208"/>
      <c r="X100" s="208"/>
      <c r="Z100" s="208"/>
    </row>
    <row r="101" spans="1:33" ht="15.75">
      <c r="A101" s="378" t="s">
        <v>283</v>
      </c>
      <c r="B101" s="378"/>
      <c r="C101" s="378"/>
      <c r="D101" s="201">
        <f>SUM(D85:D100)</f>
        <v>451</v>
      </c>
      <c r="E101"/>
      <c r="F101" s="201">
        <f>SUM(F85:F100)</f>
        <v>444</v>
      </c>
      <c r="G101"/>
      <c r="H101" s="201">
        <f>SUM(H85:H100)</f>
        <v>517</v>
      </c>
      <c r="I101"/>
      <c r="J101" s="201">
        <f>SUM(J85:J100)</f>
        <v>521</v>
      </c>
      <c r="K101"/>
      <c r="L101" s="201">
        <f>SUM(L85:L100)</f>
        <v>482</v>
      </c>
      <c r="M101"/>
      <c r="N101" s="201">
        <f>SUM(N85:N100)</f>
        <v>575</v>
      </c>
      <c r="O101"/>
      <c r="P101" s="201">
        <f>SUM(P85:P100)</f>
        <v>555</v>
      </c>
      <c r="Q101"/>
      <c r="R101" s="201">
        <f>SUM(R85:R100)</f>
        <v>615</v>
      </c>
      <c r="S101"/>
      <c r="T101" s="201">
        <f>SUM(T85:T100)</f>
        <v>632</v>
      </c>
      <c r="U101"/>
      <c r="V101" s="201">
        <f>SUM(V85:V100)</f>
        <v>0</v>
      </c>
      <c r="W101"/>
      <c r="X101" s="201">
        <f>SUM(X85:X100)</f>
        <v>0</v>
      </c>
      <c r="Y101"/>
      <c r="Z101" s="201">
        <f>SUM(Z85:Z100)</f>
        <v>0</v>
      </c>
    </row>
    <row r="102" spans="1:33">
      <c r="A102"/>
      <c r="B102"/>
      <c r="C102"/>
      <c r="D102"/>
      <c r="E102"/>
      <c r="F102"/>
      <c r="G102"/>
      <c r="H102"/>
      <c r="I102"/>
      <c r="J102"/>
      <c r="K102"/>
      <c r="L102"/>
      <c r="M102"/>
      <c r="N102"/>
      <c r="O102"/>
      <c r="P102"/>
      <c r="Q102"/>
      <c r="R102"/>
      <c r="S102"/>
      <c r="T102"/>
      <c r="U102"/>
      <c r="V102"/>
      <c r="W102"/>
      <c r="X102"/>
      <c r="Y102"/>
      <c r="Z102"/>
    </row>
    <row r="103" spans="1:33" ht="14.25" customHeight="1">
      <c r="A103"/>
      <c r="B103"/>
      <c r="C103"/>
      <c r="D103" s="195">
        <v>42644</v>
      </c>
      <c r="F103" s="195">
        <v>42675</v>
      </c>
      <c r="G103" s="123"/>
      <c r="H103" s="195">
        <v>42705</v>
      </c>
      <c r="I103" s="194"/>
      <c r="J103" s="195">
        <v>42736</v>
      </c>
      <c r="K103" s="28"/>
      <c r="L103" s="195">
        <v>42767</v>
      </c>
      <c r="M103" s="28"/>
      <c r="N103" s="195">
        <v>42795</v>
      </c>
      <c r="O103" s="28"/>
      <c r="P103" s="195">
        <v>42826</v>
      </c>
      <c r="Q103" s="28"/>
      <c r="R103" s="195">
        <v>42856</v>
      </c>
      <c r="S103" s="28"/>
      <c r="T103" s="195">
        <v>42887</v>
      </c>
      <c r="U103" s="28"/>
      <c r="V103" s="195">
        <v>42917</v>
      </c>
      <c r="W103" s="28"/>
      <c r="X103" s="195">
        <v>42948</v>
      </c>
      <c r="Y103" s="28"/>
      <c r="Z103" s="195">
        <v>42979</v>
      </c>
    </row>
    <row r="104" spans="1:33" ht="18.75">
      <c r="A104" s="196" t="s">
        <v>38</v>
      </c>
      <c r="B104"/>
      <c r="C104"/>
      <c r="D104" s="197" t="s">
        <v>220</v>
      </c>
      <c r="F104" s="197" t="s">
        <v>220</v>
      </c>
      <c r="H104" s="197" t="s">
        <v>220</v>
      </c>
      <c r="J104" s="197" t="s">
        <v>220</v>
      </c>
      <c r="L104" s="197" t="s">
        <v>220</v>
      </c>
      <c r="N104" s="197" t="s">
        <v>220</v>
      </c>
      <c r="P104" s="197" t="s">
        <v>220</v>
      </c>
      <c r="R104" s="197" t="s">
        <v>220</v>
      </c>
      <c r="T104" s="197" t="s">
        <v>220</v>
      </c>
      <c r="V104" s="197" t="s">
        <v>220</v>
      </c>
      <c r="X104" s="197" t="s">
        <v>220</v>
      </c>
      <c r="Z104" s="197" t="s">
        <v>220</v>
      </c>
      <c r="AB104" s="198" t="str">
        <f>A104&amp;" Notes"</f>
        <v>Family Notes</v>
      </c>
    </row>
    <row r="105" spans="1:33">
      <c r="A105"/>
      <c r="B105" s="199"/>
      <c r="C105" s="38" t="s">
        <v>284</v>
      </c>
      <c r="D105" s="207">
        <v>8</v>
      </c>
      <c r="F105" s="207">
        <v>12</v>
      </c>
      <c r="H105" s="207">
        <v>7</v>
      </c>
      <c r="J105" s="207">
        <v>13</v>
      </c>
      <c r="L105" s="207">
        <v>7</v>
      </c>
      <c r="N105" s="207">
        <v>14</v>
      </c>
      <c r="P105" s="207">
        <v>12</v>
      </c>
      <c r="R105" s="207">
        <v>18</v>
      </c>
      <c r="T105" s="207">
        <v>11</v>
      </c>
      <c r="V105" s="207"/>
      <c r="X105" s="207"/>
      <c r="Z105" s="207"/>
      <c r="AB105" s="381"/>
      <c r="AC105" s="381"/>
      <c r="AD105" s="381"/>
      <c r="AE105" s="381"/>
      <c r="AF105" s="381"/>
      <c r="AG105" s="381"/>
    </row>
    <row r="106" spans="1:33">
      <c r="A106"/>
      <c r="B106"/>
      <c r="C106" s="38" t="s">
        <v>285</v>
      </c>
      <c r="D106" s="208">
        <v>147</v>
      </c>
      <c r="F106" s="208">
        <v>168</v>
      </c>
      <c r="H106" s="208">
        <v>158</v>
      </c>
      <c r="J106" s="208">
        <v>159</v>
      </c>
      <c r="L106" s="208">
        <v>153</v>
      </c>
      <c r="N106" s="208">
        <v>187</v>
      </c>
      <c r="P106" s="208">
        <v>154</v>
      </c>
      <c r="R106" s="208">
        <v>184</v>
      </c>
      <c r="T106" s="208">
        <v>195</v>
      </c>
      <c r="V106" s="208"/>
      <c r="X106" s="208"/>
      <c r="Z106" s="208"/>
      <c r="AB106" s="381"/>
      <c r="AC106" s="381"/>
      <c r="AD106" s="381"/>
      <c r="AE106" s="381"/>
      <c r="AF106" s="381"/>
      <c r="AG106" s="381"/>
    </row>
    <row r="107" spans="1:33">
      <c r="A107"/>
      <c r="B107"/>
      <c r="C107" s="38" t="s">
        <v>286</v>
      </c>
      <c r="D107" s="207">
        <v>202</v>
      </c>
      <c r="F107" s="207">
        <v>156</v>
      </c>
      <c r="H107" s="207">
        <v>180</v>
      </c>
      <c r="J107" s="207">
        <v>182</v>
      </c>
      <c r="L107" s="207">
        <v>187</v>
      </c>
      <c r="N107" s="207">
        <v>197</v>
      </c>
      <c r="P107" s="207">
        <v>177</v>
      </c>
      <c r="R107" s="207">
        <v>246</v>
      </c>
      <c r="T107" s="207">
        <v>191</v>
      </c>
      <c r="V107" s="207"/>
      <c r="X107" s="207"/>
      <c r="Z107" s="207"/>
      <c r="AB107" s="381"/>
      <c r="AC107" s="381"/>
      <c r="AD107" s="381"/>
      <c r="AE107" s="381"/>
      <c r="AF107" s="381"/>
      <c r="AG107" s="381"/>
    </row>
    <row r="108" spans="1:33">
      <c r="A108"/>
      <c r="B108"/>
      <c r="C108" s="38" t="s">
        <v>287</v>
      </c>
      <c r="D108" s="208">
        <v>29</v>
      </c>
      <c r="F108" s="208">
        <v>26</v>
      </c>
      <c r="H108" s="208">
        <v>18</v>
      </c>
      <c r="J108" s="208">
        <v>41</v>
      </c>
      <c r="L108" s="208">
        <v>33</v>
      </c>
      <c r="N108" s="208">
        <v>32</v>
      </c>
      <c r="P108" s="208">
        <v>17</v>
      </c>
      <c r="R108" s="208">
        <v>35</v>
      </c>
      <c r="T108" s="208">
        <v>20</v>
      </c>
      <c r="V108" s="208"/>
      <c r="X108" s="208"/>
      <c r="Z108" s="208"/>
      <c r="AB108" s="381"/>
      <c r="AC108" s="381"/>
      <c r="AD108" s="381"/>
      <c r="AE108" s="381"/>
      <c r="AF108" s="381"/>
      <c r="AG108" s="381"/>
    </row>
    <row r="109" spans="1:33">
      <c r="A109"/>
      <c r="B109"/>
      <c r="C109" s="38" t="s">
        <v>288</v>
      </c>
      <c r="D109" s="207">
        <v>0</v>
      </c>
      <c r="F109" s="207">
        <v>1</v>
      </c>
      <c r="H109" s="207">
        <v>4</v>
      </c>
      <c r="J109" s="207">
        <v>0</v>
      </c>
      <c r="L109" s="207">
        <v>3</v>
      </c>
      <c r="N109" s="207">
        <v>1</v>
      </c>
      <c r="P109" s="207">
        <v>0</v>
      </c>
      <c r="R109" s="207">
        <v>1</v>
      </c>
      <c r="T109" s="207">
        <v>5</v>
      </c>
      <c r="V109" s="207"/>
      <c r="X109" s="207"/>
      <c r="Z109" s="207"/>
      <c r="AB109" s="381"/>
      <c r="AC109" s="381"/>
      <c r="AD109" s="381"/>
      <c r="AE109" s="381"/>
      <c r="AF109" s="381"/>
      <c r="AG109" s="381"/>
    </row>
    <row r="110" spans="1:33">
      <c r="A110"/>
      <c r="B110"/>
      <c r="C110" s="38" t="s">
        <v>289</v>
      </c>
      <c r="D110" s="208">
        <v>15</v>
      </c>
      <c r="F110" s="208">
        <v>19</v>
      </c>
      <c r="H110" s="208">
        <v>15</v>
      </c>
      <c r="J110" s="208">
        <v>22</v>
      </c>
      <c r="L110" s="208">
        <v>18</v>
      </c>
      <c r="N110" s="208">
        <v>26</v>
      </c>
      <c r="P110" s="208">
        <v>15</v>
      </c>
      <c r="R110" s="208">
        <v>14</v>
      </c>
      <c r="T110" s="208">
        <v>17</v>
      </c>
      <c r="V110" s="208"/>
      <c r="X110" s="208"/>
      <c r="Z110" s="208"/>
    </row>
    <row r="111" spans="1:33">
      <c r="A111"/>
      <c r="B111"/>
      <c r="C111" s="38" t="s">
        <v>290</v>
      </c>
      <c r="D111" s="207">
        <v>19</v>
      </c>
      <c r="F111" s="207">
        <v>19</v>
      </c>
      <c r="H111" s="207">
        <v>11</v>
      </c>
      <c r="J111" s="207">
        <v>8</v>
      </c>
      <c r="L111" s="207">
        <v>7</v>
      </c>
      <c r="N111" s="207">
        <v>22</v>
      </c>
      <c r="P111" s="207">
        <v>10</v>
      </c>
      <c r="R111" s="207">
        <v>23</v>
      </c>
      <c r="T111" s="207">
        <v>17</v>
      </c>
      <c r="V111" s="207"/>
      <c r="X111" s="207"/>
      <c r="Z111" s="207"/>
    </row>
    <row r="112" spans="1:33">
      <c r="A112"/>
      <c r="B112"/>
      <c r="C112" s="38" t="s">
        <v>291</v>
      </c>
      <c r="D112" s="208">
        <v>8</v>
      </c>
      <c r="F112" s="208">
        <v>14</v>
      </c>
      <c r="H112" s="208">
        <v>19</v>
      </c>
      <c r="J112" s="208">
        <v>17</v>
      </c>
      <c r="L112" s="208">
        <v>19</v>
      </c>
      <c r="N112" s="208">
        <v>24</v>
      </c>
      <c r="P112" s="208">
        <v>14</v>
      </c>
      <c r="R112" s="208">
        <v>15</v>
      </c>
      <c r="T112" s="208">
        <v>19</v>
      </c>
      <c r="V112" s="208"/>
      <c r="X112" s="208"/>
      <c r="Z112" s="208"/>
    </row>
    <row r="113" spans="1:33">
      <c r="A113"/>
      <c r="B113"/>
      <c r="C113" s="38" t="s">
        <v>292</v>
      </c>
      <c r="D113" s="207">
        <v>38</v>
      </c>
      <c r="F113" s="207">
        <v>38</v>
      </c>
      <c r="H113" s="207">
        <v>43</v>
      </c>
      <c r="J113" s="207">
        <v>39</v>
      </c>
      <c r="L113" s="207">
        <v>31</v>
      </c>
      <c r="N113" s="207">
        <v>46</v>
      </c>
      <c r="P113" s="207">
        <v>42</v>
      </c>
      <c r="R113" s="207">
        <v>39</v>
      </c>
      <c r="T113" s="207">
        <v>54</v>
      </c>
      <c r="V113" s="207"/>
      <c r="X113" s="207"/>
      <c r="Z113" s="207"/>
    </row>
    <row r="114" spans="1:33">
      <c r="A114"/>
      <c r="B114"/>
      <c r="C114" s="38" t="s">
        <v>374</v>
      </c>
      <c r="D114" s="208">
        <v>52</v>
      </c>
      <c r="F114" s="208">
        <v>56</v>
      </c>
      <c r="H114" s="208">
        <v>52</v>
      </c>
      <c r="J114" s="208">
        <v>51</v>
      </c>
      <c r="L114" s="208">
        <v>72</v>
      </c>
      <c r="N114" s="208">
        <v>59</v>
      </c>
      <c r="P114" s="208">
        <v>63</v>
      </c>
      <c r="R114" s="208">
        <v>64</v>
      </c>
      <c r="T114" s="208">
        <v>66</v>
      </c>
      <c r="V114" s="208"/>
      <c r="X114" s="208"/>
      <c r="Z114" s="208"/>
    </row>
    <row r="115" spans="1:33">
      <c r="A115"/>
      <c r="B115"/>
      <c r="C115" s="38" t="s">
        <v>326</v>
      </c>
      <c r="D115" s="207">
        <v>0</v>
      </c>
      <c r="F115" s="207">
        <v>0</v>
      </c>
      <c r="H115" s="207">
        <v>0</v>
      </c>
      <c r="J115" s="207">
        <v>0</v>
      </c>
      <c r="L115" s="207">
        <v>0</v>
      </c>
      <c r="N115" s="207">
        <v>0</v>
      </c>
      <c r="P115" s="207">
        <v>0</v>
      </c>
      <c r="R115" s="207">
        <v>0</v>
      </c>
      <c r="T115" s="207">
        <v>0</v>
      </c>
      <c r="V115" s="207"/>
      <c r="X115" s="207"/>
      <c r="Z115" s="207"/>
    </row>
    <row r="116" spans="1:33" ht="15.75">
      <c r="A116" s="378" t="s">
        <v>293</v>
      </c>
      <c r="B116" s="378"/>
      <c r="C116" s="378"/>
      <c r="D116" s="201">
        <f>SUM(D105:D115)</f>
        <v>518</v>
      </c>
      <c r="E116"/>
      <c r="F116" s="201">
        <f t="shared" ref="F116" si="33">SUM(F105:F115)</f>
        <v>509</v>
      </c>
      <c r="G116"/>
      <c r="H116" s="201">
        <f t="shared" ref="H116" si="34">SUM(H105:H115)</f>
        <v>507</v>
      </c>
      <c r="I116"/>
      <c r="J116" s="201">
        <f t="shared" ref="J116" si="35">SUM(J105:J115)</f>
        <v>532</v>
      </c>
      <c r="K116"/>
      <c r="L116" s="201">
        <f t="shared" ref="L116" si="36">SUM(L105:L115)</f>
        <v>530</v>
      </c>
      <c r="M116"/>
      <c r="N116" s="201">
        <f t="shared" ref="N116" si="37">SUM(N105:N115)</f>
        <v>608</v>
      </c>
      <c r="O116"/>
      <c r="P116" s="201">
        <f t="shared" ref="P116" si="38">SUM(P105:P115)</f>
        <v>504</v>
      </c>
      <c r="Q116"/>
      <c r="R116" s="201">
        <f t="shared" ref="R116" si="39">SUM(R105:R115)</f>
        <v>639</v>
      </c>
      <c r="S116"/>
      <c r="T116" s="201">
        <f t="shared" ref="T116" si="40">SUM(T105:T115)</f>
        <v>595</v>
      </c>
      <c r="U116"/>
      <c r="V116" s="201">
        <f t="shared" ref="V116" si="41">SUM(V105:V115)</f>
        <v>0</v>
      </c>
      <c r="W116"/>
      <c r="X116" s="201">
        <f t="shared" ref="X116" si="42">SUM(X105:X115)</f>
        <v>0</v>
      </c>
      <c r="Y116"/>
      <c r="Z116" s="201">
        <f t="shared" ref="Z116" si="43">SUM(Z105:Z115)</f>
        <v>0</v>
      </c>
    </row>
    <row r="117" spans="1:33">
      <c r="A117"/>
      <c r="B117"/>
      <c r="C117"/>
      <c r="D117" s="199"/>
      <c r="E117"/>
      <c r="F117"/>
      <c r="G117"/>
      <c r="H117"/>
      <c r="I117"/>
      <c r="J117"/>
      <c r="K117"/>
      <c r="L117"/>
      <c r="M117"/>
      <c r="N117"/>
      <c r="O117"/>
      <c r="P117"/>
      <c r="Q117"/>
      <c r="R117"/>
      <c r="S117"/>
      <c r="T117"/>
      <c r="U117"/>
      <c r="V117"/>
      <c r="W117"/>
      <c r="X117"/>
      <c r="Y117"/>
      <c r="Z117"/>
    </row>
    <row r="118" spans="1:33">
      <c r="A118"/>
      <c r="B118"/>
      <c r="C118"/>
      <c r="D118" s="195">
        <v>42644</v>
      </c>
      <c r="F118" s="195">
        <v>42675</v>
      </c>
      <c r="G118" s="123"/>
      <c r="H118" s="195">
        <v>42705</v>
      </c>
      <c r="I118" s="194"/>
      <c r="J118" s="195">
        <v>42736</v>
      </c>
      <c r="K118" s="28"/>
      <c r="L118" s="195">
        <v>42767</v>
      </c>
      <c r="M118" s="28"/>
      <c r="N118" s="195">
        <v>42795</v>
      </c>
      <c r="O118" s="28"/>
      <c r="P118" s="195">
        <v>42826</v>
      </c>
      <c r="Q118" s="28"/>
      <c r="R118" s="195">
        <v>42856</v>
      </c>
      <c r="S118" s="28"/>
      <c r="T118" s="195">
        <v>42887</v>
      </c>
      <c r="U118" s="28"/>
      <c r="V118" s="195">
        <v>42917</v>
      </c>
      <c r="W118" s="28"/>
      <c r="X118" s="195">
        <v>42948</v>
      </c>
      <c r="Y118" s="28"/>
      <c r="Z118" s="195">
        <v>42979</v>
      </c>
    </row>
    <row r="119" spans="1:33" ht="18.75">
      <c r="A119" s="196" t="s">
        <v>39</v>
      </c>
      <c r="B119"/>
      <c r="C119"/>
      <c r="D119" s="197" t="s">
        <v>220</v>
      </c>
      <c r="F119" s="197" t="s">
        <v>220</v>
      </c>
      <c r="H119" s="197" t="s">
        <v>220</v>
      </c>
      <c r="J119" s="197" t="s">
        <v>220</v>
      </c>
      <c r="L119" s="197" t="s">
        <v>220</v>
      </c>
      <c r="N119" s="197" t="s">
        <v>220</v>
      </c>
      <c r="P119" s="197" t="s">
        <v>220</v>
      </c>
      <c r="R119" s="197" t="s">
        <v>220</v>
      </c>
      <c r="T119" s="197" t="s">
        <v>220</v>
      </c>
      <c r="V119" s="197" t="s">
        <v>220</v>
      </c>
      <c r="X119" s="197" t="s">
        <v>220</v>
      </c>
      <c r="Z119" s="197" t="s">
        <v>220</v>
      </c>
      <c r="AB119" s="198" t="str">
        <f>A119&amp;" Notes"</f>
        <v>Juvenile Dependency Notes</v>
      </c>
    </row>
    <row r="120" spans="1:33">
      <c r="A120"/>
      <c r="B120" s="199"/>
      <c r="C120" s="38" t="s">
        <v>294</v>
      </c>
      <c r="D120" s="207">
        <v>45</v>
      </c>
      <c r="F120" s="207">
        <v>65</v>
      </c>
      <c r="H120" s="207">
        <v>38</v>
      </c>
      <c r="J120" s="207">
        <v>39</v>
      </c>
      <c r="L120" s="207">
        <v>32</v>
      </c>
      <c r="N120" s="207">
        <v>51</v>
      </c>
      <c r="P120" s="207">
        <v>43</v>
      </c>
      <c r="R120" s="207">
        <v>55</v>
      </c>
      <c r="T120" s="207">
        <v>29</v>
      </c>
      <c r="V120" s="207"/>
      <c r="X120" s="207"/>
      <c r="Z120" s="207"/>
      <c r="AB120" s="381"/>
      <c r="AC120" s="381"/>
      <c r="AD120" s="381"/>
      <c r="AE120" s="381"/>
      <c r="AF120" s="381"/>
      <c r="AG120" s="381"/>
    </row>
    <row r="121" spans="1:33" ht="31.5" customHeight="1">
      <c r="A121" s="379" t="s">
        <v>295</v>
      </c>
      <c r="B121" s="379"/>
      <c r="C121" s="380"/>
      <c r="D121" s="208">
        <v>0</v>
      </c>
      <c r="F121" s="208">
        <v>0</v>
      </c>
      <c r="H121" s="208">
        <v>0</v>
      </c>
      <c r="J121" s="208">
        <v>0</v>
      </c>
      <c r="L121" s="208">
        <v>0</v>
      </c>
      <c r="N121" s="208">
        <v>0</v>
      </c>
      <c r="P121" s="208">
        <v>0</v>
      </c>
      <c r="R121" s="208">
        <v>0</v>
      </c>
      <c r="T121" s="208">
        <v>0</v>
      </c>
      <c r="V121" s="208"/>
      <c r="X121" s="208"/>
      <c r="Z121" s="208"/>
      <c r="AB121" s="381"/>
      <c r="AC121" s="381"/>
      <c r="AD121" s="381"/>
      <c r="AE121" s="381"/>
      <c r="AF121" s="381"/>
      <c r="AG121" s="381"/>
    </row>
    <row r="122" spans="1:33">
      <c r="A122"/>
      <c r="B122"/>
      <c r="C122" s="38" t="s">
        <v>296</v>
      </c>
      <c r="D122" s="207">
        <v>0</v>
      </c>
      <c r="F122" s="207">
        <v>0</v>
      </c>
      <c r="H122" s="207">
        <v>0</v>
      </c>
      <c r="J122" s="207">
        <v>0</v>
      </c>
      <c r="L122" s="207">
        <v>0</v>
      </c>
      <c r="N122" s="207">
        <v>0</v>
      </c>
      <c r="P122" s="207">
        <v>0</v>
      </c>
      <c r="R122" s="207">
        <v>0</v>
      </c>
      <c r="T122" s="207">
        <v>0</v>
      </c>
      <c r="V122" s="207"/>
      <c r="X122" s="207"/>
      <c r="Z122" s="207"/>
      <c r="AB122" s="381"/>
      <c r="AC122" s="381"/>
      <c r="AD122" s="381"/>
      <c r="AE122" s="381"/>
      <c r="AF122" s="381"/>
      <c r="AG122" s="381"/>
    </row>
    <row r="123" spans="1:33">
      <c r="A123"/>
      <c r="B123"/>
      <c r="C123" s="38" t="s">
        <v>297</v>
      </c>
      <c r="D123" s="208">
        <v>0</v>
      </c>
      <c r="F123" s="208">
        <v>0</v>
      </c>
      <c r="H123" s="208">
        <v>0</v>
      </c>
      <c r="J123" s="208">
        <v>0</v>
      </c>
      <c r="L123" s="208">
        <v>0</v>
      </c>
      <c r="N123" s="208">
        <v>1</v>
      </c>
      <c r="P123" s="208">
        <v>0</v>
      </c>
      <c r="R123" s="208">
        <v>1</v>
      </c>
      <c r="T123" s="208">
        <v>0</v>
      </c>
      <c r="V123" s="208"/>
      <c r="X123" s="208"/>
      <c r="Z123" s="208"/>
      <c r="AB123" s="381"/>
      <c r="AC123" s="381"/>
      <c r="AD123" s="381"/>
      <c r="AE123" s="381"/>
      <c r="AF123" s="381"/>
      <c r="AG123" s="381"/>
    </row>
    <row r="124" spans="1:33">
      <c r="A124"/>
      <c r="B124"/>
      <c r="C124" s="38" t="s">
        <v>298</v>
      </c>
      <c r="D124" s="207">
        <v>0</v>
      </c>
      <c r="F124" s="207">
        <v>0</v>
      </c>
      <c r="H124" s="207">
        <v>0</v>
      </c>
      <c r="J124" s="207">
        <v>0</v>
      </c>
      <c r="L124" s="207">
        <v>0</v>
      </c>
      <c r="N124" s="207">
        <v>0</v>
      </c>
      <c r="P124" s="207">
        <v>0</v>
      </c>
      <c r="R124" s="207">
        <v>0</v>
      </c>
      <c r="T124" s="207">
        <v>0</v>
      </c>
      <c r="V124" s="207"/>
      <c r="X124" s="207"/>
      <c r="Z124" s="207"/>
      <c r="AB124" s="381"/>
      <c r="AC124" s="381"/>
      <c r="AD124" s="381"/>
      <c r="AE124" s="381"/>
      <c r="AF124" s="381"/>
      <c r="AG124" s="381"/>
    </row>
    <row r="125" spans="1:33">
      <c r="A125"/>
      <c r="B125"/>
      <c r="C125" s="38" t="s">
        <v>238</v>
      </c>
      <c r="D125" s="208">
        <v>0</v>
      </c>
      <c r="F125" s="208">
        <v>0</v>
      </c>
      <c r="H125" s="208">
        <v>0</v>
      </c>
      <c r="J125" s="208">
        <v>0</v>
      </c>
      <c r="L125" s="208">
        <v>0</v>
      </c>
      <c r="N125" s="208">
        <v>0</v>
      </c>
      <c r="P125" s="208">
        <v>0</v>
      </c>
      <c r="R125" s="208">
        <v>0</v>
      </c>
      <c r="T125" s="208">
        <v>0</v>
      </c>
      <c r="V125" s="208"/>
      <c r="X125" s="208"/>
      <c r="Z125" s="208"/>
    </row>
    <row r="126" spans="1:33" ht="33" customHeight="1">
      <c r="A126" s="379" t="s">
        <v>299</v>
      </c>
      <c r="B126" s="379"/>
      <c r="C126" s="380"/>
      <c r="D126" s="207">
        <v>0</v>
      </c>
      <c r="F126" s="207">
        <v>0</v>
      </c>
      <c r="H126" s="207">
        <v>0</v>
      </c>
      <c r="J126" s="207">
        <v>0</v>
      </c>
      <c r="L126" s="207">
        <v>0</v>
      </c>
      <c r="N126" s="207">
        <v>0</v>
      </c>
      <c r="P126" s="207">
        <v>0</v>
      </c>
      <c r="R126" s="207">
        <v>0</v>
      </c>
      <c r="T126" s="207">
        <v>0</v>
      </c>
      <c r="V126" s="207"/>
      <c r="X126" s="207"/>
      <c r="Z126" s="207"/>
    </row>
    <row r="127" spans="1:33">
      <c r="A127"/>
      <c r="B127"/>
      <c r="C127" s="38" t="s">
        <v>232</v>
      </c>
      <c r="D127" s="208">
        <v>0</v>
      </c>
      <c r="F127" s="208">
        <v>0</v>
      </c>
      <c r="H127" s="208">
        <v>0</v>
      </c>
      <c r="J127" s="208">
        <v>0</v>
      </c>
      <c r="L127" s="208">
        <v>0</v>
      </c>
      <c r="N127" s="208">
        <v>0</v>
      </c>
      <c r="P127" s="208">
        <v>0</v>
      </c>
      <c r="R127" s="208">
        <v>0</v>
      </c>
      <c r="T127" s="208">
        <v>0</v>
      </c>
      <c r="V127" s="208"/>
      <c r="X127" s="208"/>
      <c r="Z127" s="208"/>
    </row>
    <row r="128" spans="1:33">
      <c r="A128"/>
      <c r="B128"/>
      <c r="C128" s="38" t="s">
        <v>326</v>
      </c>
      <c r="D128" s="207">
        <v>0</v>
      </c>
      <c r="F128" s="207">
        <v>0</v>
      </c>
      <c r="H128" s="207">
        <v>0</v>
      </c>
      <c r="J128" s="207">
        <v>0</v>
      </c>
      <c r="L128" s="207">
        <v>0</v>
      </c>
      <c r="N128" s="207">
        <v>0</v>
      </c>
      <c r="P128" s="207">
        <v>0</v>
      </c>
      <c r="R128" s="207">
        <v>0</v>
      </c>
      <c r="T128" s="207">
        <v>0</v>
      </c>
      <c r="V128" s="207"/>
      <c r="X128" s="207"/>
      <c r="Z128" s="207"/>
    </row>
    <row r="129" spans="1:33" ht="15.75">
      <c r="A129" s="378" t="s">
        <v>300</v>
      </c>
      <c r="B129" s="378"/>
      <c r="C129" s="378"/>
      <c r="D129" s="201">
        <f>SUM(D120:D128)</f>
        <v>45</v>
      </c>
      <c r="E129"/>
      <c r="F129" s="201">
        <f t="shared" ref="F129" si="44">SUM(F120:F128)</f>
        <v>65</v>
      </c>
      <c r="G129"/>
      <c r="H129" s="201">
        <f t="shared" ref="H129" si="45">SUM(H120:H128)</f>
        <v>38</v>
      </c>
      <c r="I129"/>
      <c r="J129" s="201">
        <f t="shared" ref="J129" si="46">SUM(J120:J128)</f>
        <v>39</v>
      </c>
      <c r="K129"/>
      <c r="L129" s="201">
        <f t="shared" ref="L129" si="47">SUM(L120:L128)</f>
        <v>32</v>
      </c>
      <c r="M129"/>
      <c r="N129" s="201">
        <f t="shared" ref="N129" si="48">SUM(N120:N128)</f>
        <v>52</v>
      </c>
      <c r="O129"/>
      <c r="P129" s="201">
        <f t="shared" ref="P129" si="49">SUM(P120:P128)</f>
        <v>43</v>
      </c>
      <c r="Q129"/>
      <c r="R129" s="201">
        <f t="shared" ref="R129" si="50">SUM(R120:R128)</f>
        <v>56</v>
      </c>
      <c r="S129"/>
      <c r="T129" s="201">
        <f t="shared" ref="T129" si="51">SUM(T120:T128)</f>
        <v>29</v>
      </c>
      <c r="U129"/>
      <c r="V129" s="201">
        <f t="shared" ref="V129" si="52">SUM(V120:V128)</f>
        <v>0</v>
      </c>
      <c r="W129"/>
      <c r="X129" s="201">
        <f t="shared" ref="X129" si="53">SUM(X120:X128)</f>
        <v>0</v>
      </c>
      <c r="Y129"/>
      <c r="Z129" s="201">
        <f t="shared" ref="Z129" si="54">SUM(Z120:Z128)</f>
        <v>0</v>
      </c>
    </row>
    <row r="130" spans="1:33">
      <c r="A130"/>
      <c r="B130"/>
      <c r="C130"/>
      <c r="D130"/>
      <c r="E130"/>
      <c r="F130"/>
      <c r="G130"/>
      <c r="H130"/>
      <c r="I130"/>
      <c r="J130"/>
      <c r="K130"/>
      <c r="L130"/>
      <c r="M130"/>
      <c r="N130"/>
      <c r="O130"/>
      <c r="P130"/>
      <c r="Q130"/>
      <c r="R130"/>
      <c r="S130"/>
      <c r="T130"/>
      <c r="U130"/>
      <c r="V130"/>
      <c r="W130"/>
      <c r="X130"/>
      <c r="Y130"/>
      <c r="Z130"/>
    </row>
    <row r="131" spans="1:33">
      <c r="A131"/>
      <c r="B131"/>
      <c r="C131"/>
      <c r="D131" s="195">
        <v>42644</v>
      </c>
      <c r="F131" s="195">
        <v>42675</v>
      </c>
      <c r="G131" s="123"/>
      <c r="H131" s="195">
        <v>42705</v>
      </c>
      <c r="I131" s="194"/>
      <c r="J131" s="195">
        <v>42736</v>
      </c>
      <c r="K131" s="28"/>
      <c r="L131" s="195">
        <v>42767</v>
      </c>
      <c r="M131" s="28"/>
      <c r="N131" s="195">
        <v>42795</v>
      </c>
      <c r="O131" s="28"/>
      <c r="P131" s="195">
        <v>42826</v>
      </c>
      <c r="Q131" s="28"/>
      <c r="R131" s="195">
        <v>42856</v>
      </c>
      <c r="S131" s="28"/>
      <c r="T131" s="195">
        <v>42887</v>
      </c>
      <c r="U131" s="28"/>
      <c r="V131" s="195">
        <v>42917</v>
      </c>
      <c r="W131" s="28"/>
      <c r="X131" s="195">
        <v>42948</v>
      </c>
      <c r="Y131" s="28"/>
      <c r="Z131" s="195">
        <v>42979</v>
      </c>
    </row>
    <row r="132" spans="1:33" ht="18.75">
      <c r="A132" s="196" t="s">
        <v>301</v>
      </c>
      <c r="B132"/>
      <c r="C132"/>
      <c r="D132" s="197" t="s">
        <v>220</v>
      </c>
      <c r="F132" s="197" t="s">
        <v>220</v>
      </c>
      <c r="H132" s="197" t="s">
        <v>220</v>
      </c>
      <c r="J132" s="197" t="s">
        <v>220</v>
      </c>
      <c r="L132" s="197" t="s">
        <v>220</v>
      </c>
      <c r="N132" s="197" t="s">
        <v>220</v>
      </c>
      <c r="P132" s="197" t="s">
        <v>220</v>
      </c>
      <c r="R132" s="197" t="s">
        <v>220</v>
      </c>
      <c r="T132" s="197" t="s">
        <v>220</v>
      </c>
      <c r="V132" s="197" t="s">
        <v>220</v>
      </c>
      <c r="X132" s="197" t="s">
        <v>220</v>
      </c>
      <c r="Z132" s="197" t="s">
        <v>220</v>
      </c>
      <c r="AB132" s="198" t="str">
        <f>A132&amp;" Notes"</f>
        <v>Civil Traffic - UTCs Notes</v>
      </c>
    </row>
    <row r="133" spans="1:33">
      <c r="A133"/>
      <c r="B133" s="199"/>
      <c r="C133" s="38" t="s">
        <v>302</v>
      </c>
      <c r="D133" s="207">
        <v>2535</v>
      </c>
      <c r="F133" s="207">
        <v>3090</v>
      </c>
      <c r="H133" s="207">
        <v>2840</v>
      </c>
      <c r="J133" s="207">
        <v>3858</v>
      </c>
      <c r="L133" s="207">
        <v>3855</v>
      </c>
      <c r="N133" s="207">
        <v>4506</v>
      </c>
      <c r="P133" s="207">
        <v>3765</v>
      </c>
      <c r="R133" s="207">
        <v>3731</v>
      </c>
      <c r="T133" s="207">
        <v>3997</v>
      </c>
      <c r="V133" s="207"/>
      <c r="X133" s="207"/>
      <c r="Z133" s="207"/>
      <c r="AB133" s="381"/>
      <c r="AC133" s="381"/>
      <c r="AD133" s="381"/>
      <c r="AE133" s="381"/>
      <c r="AF133" s="381"/>
      <c r="AG133" s="381"/>
    </row>
    <row r="134" spans="1:33" ht="15.75">
      <c r="A134" s="378" t="s">
        <v>303</v>
      </c>
      <c r="B134" s="378"/>
      <c r="C134" s="378"/>
      <c r="D134" s="201">
        <f>SUM(D133:D133)</f>
        <v>2535</v>
      </c>
      <c r="E134"/>
      <c r="F134" s="201">
        <f>SUM(F133:F133)</f>
        <v>3090</v>
      </c>
      <c r="G134"/>
      <c r="H134" s="201">
        <f>SUM(H133:H133)</f>
        <v>2840</v>
      </c>
      <c r="I134"/>
      <c r="J134" s="201">
        <f>SUM(J133:J133)</f>
        <v>3858</v>
      </c>
      <c r="K134"/>
      <c r="L134" s="201">
        <f>SUM(L133:L133)</f>
        <v>3855</v>
      </c>
      <c r="M134"/>
      <c r="N134" s="201">
        <f>SUM(N133:N133)</f>
        <v>4506</v>
      </c>
      <c r="O134"/>
      <c r="P134" s="201">
        <f>SUM(P133:P133)</f>
        <v>3765</v>
      </c>
      <c r="Q134"/>
      <c r="R134" s="201">
        <f>SUM(R133:R133)</f>
        <v>3731</v>
      </c>
      <c r="S134"/>
      <c r="T134" s="201">
        <f>SUM(T133:T133)</f>
        <v>3997</v>
      </c>
      <c r="U134"/>
      <c r="V134" s="201">
        <f>SUM(V133:V133)</f>
        <v>0</v>
      </c>
      <c r="W134"/>
      <c r="X134" s="201">
        <f>SUM(X133:X133)</f>
        <v>0</v>
      </c>
      <c r="Y134"/>
      <c r="Z134" s="201">
        <f>SUM(Z133:Z133)</f>
        <v>0</v>
      </c>
      <c r="AB134" s="381"/>
      <c r="AC134" s="381"/>
      <c r="AD134" s="381"/>
      <c r="AE134" s="381"/>
      <c r="AF134" s="381"/>
      <c r="AG134" s="381"/>
    </row>
    <row r="135" spans="1:33">
      <c r="AB135" s="381"/>
      <c r="AC135" s="381"/>
      <c r="AD135" s="381"/>
      <c r="AE135" s="381"/>
      <c r="AF135" s="381"/>
      <c r="AG135" s="381"/>
    </row>
    <row r="136" spans="1:33">
      <c r="AB136" s="381"/>
      <c r="AC136" s="381"/>
      <c r="AD136" s="381"/>
      <c r="AE136" s="381"/>
      <c r="AF136" s="381"/>
      <c r="AG136" s="381"/>
    </row>
    <row r="137" spans="1:33">
      <c r="A137" s="19" t="s">
        <v>310</v>
      </c>
    </row>
  </sheetData>
  <sheetProtection algorithmName="SHA-512" hashValue="Abq5Qp7ftrX/sPIleBp6TbAJ3QhHJYK5hB/h0S2pbF972x2e9eTZZIUSM2reANjs9gwLZxtuI5751ujxAGJ+nw==" saltValue="MW+9snmZFj+pDyAyRJovgg==" spinCount="100000" sheet="1" formatColumns="0" formatRows="0"/>
  <dataConsolidate/>
  <mergeCells count="41">
    <mergeCell ref="P3:AA5"/>
    <mergeCell ref="P6:P7"/>
    <mergeCell ref="R6:R7"/>
    <mergeCell ref="T6:T7"/>
    <mergeCell ref="V6:V7"/>
    <mergeCell ref="X6:X7"/>
    <mergeCell ref="Z6:Z7"/>
    <mergeCell ref="P8:P9"/>
    <mergeCell ref="R8:R9"/>
    <mergeCell ref="T8:T9"/>
    <mergeCell ref="A129:C129"/>
    <mergeCell ref="AB133:AG136"/>
    <mergeCell ref="A134:C134"/>
    <mergeCell ref="A121:C121"/>
    <mergeCell ref="A126:C126"/>
    <mergeCell ref="A81:C81"/>
    <mergeCell ref="AB85:AG89"/>
    <mergeCell ref="AB105:AG109"/>
    <mergeCell ref="A116:C116"/>
    <mergeCell ref="AB120:AG124"/>
    <mergeCell ref="AB12:AG16"/>
    <mergeCell ref="A17:C17"/>
    <mergeCell ref="A13:C13"/>
    <mergeCell ref="A101:C101"/>
    <mergeCell ref="A58:C58"/>
    <mergeCell ref="A63:C63"/>
    <mergeCell ref="A91:C91"/>
    <mergeCell ref="AB21:AG27"/>
    <mergeCell ref="A27:C27"/>
    <mergeCell ref="AB31:AG35"/>
    <mergeCell ref="A35:C35"/>
    <mergeCell ref="AB39:AG42"/>
    <mergeCell ref="A42:C42"/>
    <mergeCell ref="AB46:AG50"/>
    <mergeCell ref="A68:C68"/>
    <mergeCell ref="AB72:AG76"/>
    <mergeCell ref="D6:F6"/>
    <mergeCell ref="D7:F7"/>
    <mergeCell ref="D8:F8"/>
    <mergeCell ref="I8:N8"/>
    <mergeCell ref="I6:N6"/>
  </mergeCells>
  <conditionalFormatting sqref="C16">
    <cfRule type="expression" dxfId="123" priority="9">
      <formula>SUM($D16:$Z16)&gt;0</formula>
    </cfRule>
  </conditionalFormatting>
  <conditionalFormatting sqref="C26">
    <cfRule type="expression" dxfId="122" priority="8">
      <formula>SUM($D26:$Z26)&gt;0</formula>
    </cfRule>
  </conditionalFormatting>
  <conditionalFormatting sqref="C34">
    <cfRule type="expression" dxfId="121" priority="7">
      <formula>SUM($D34:$Z34)&gt;0</formula>
    </cfRule>
  </conditionalFormatting>
  <conditionalFormatting sqref="C41">
    <cfRule type="expression" dxfId="120" priority="6">
      <formula>SUM($D41:$Z41)&gt;0</formula>
    </cfRule>
  </conditionalFormatting>
  <conditionalFormatting sqref="C67">
    <cfRule type="expression" dxfId="119" priority="5">
      <formula>SUM($D67:$Z67)&gt;0</formula>
    </cfRule>
  </conditionalFormatting>
  <conditionalFormatting sqref="C80">
    <cfRule type="expression" dxfId="118" priority="4">
      <formula>SUM($D80:$Z80)&gt;0</formula>
    </cfRule>
  </conditionalFormatting>
  <conditionalFormatting sqref="C100">
    <cfRule type="expression" dxfId="117" priority="3">
      <formula>SUM($D100:$Z100)&gt;0</formula>
    </cfRule>
  </conditionalFormatting>
  <conditionalFormatting sqref="C115">
    <cfRule type="expression" dxfId="116" priority="2">
      <formula>SUM($D115:$Z115)&gt;0</formula>
    </cfRule>
  </conditionalFormatting>
  <conditionalFormatting sqref="C128">
    <cfRule type="expression" dxfId="115" priority="1">
      <formula>SUM($D128:$Z128)&gt;0</formula>
    </cfRule>
  </conditionalFormatting>
  <dataValidations count="1">
    <dataValidation type="whole" operator="greaterThanOrEqual" allowBlank="1" showInputMessage="1" showErrorMessage="1" sqref="D12:Z16 D21:Z26 D31:Z34 D39:Z41 D46:Z67 D72:Z80 D85:Z100 D105:Z115 D120:Z128 D133:Z133">
      <formula1>0</formula1>
    </dataValidation>
  </dataValidations>
  <pageMargins left="0.43" right="0.2" top="0.55000000000000004" bottom="0.44" header="0.2" footer="0.2"/>
  <pageSetup scale="46" fitToHeight="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LookupData!$A$291:$A$357</xm:f>
          </x14:formula1>
          <xm:sqref>D8:F8</xm:sqref>
        </x14:dataValidation>
        <x14:dataValidation type="list" allowBlank="1" showInputMessage="1" showErrorMessage="1">
          <x14:formula1>
            <xm:f>LookupData!$A$277:$A$288</xm:f>
          </x14:formula1>
          <xm:sqref>D6:F6</xm:sqref>
        </x14:dataValidation>
        <x14:dataValidation type="list" allowBlank="1" showInputMessage="1" showErrorMessage="1">
          <x14:formula1>
            <xm:f>LookupData!$B$277:$B$288</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Z143"/>
  <sheetViews>
    <sheetView zoomScale="75" zoomScaleNormal="75" workbookViewId="0">
      <pane xSplit="3" ySplit="12" topLeftCell="D40" activePane="bottomRight" state="frozen"/>
      <selection pane="topRight" activeCell="D1" sqref="D1"/>
      <selection pane="bottomLeft" activeCell="A13" sqref="A13"/>
      <selection pane="bottomRight" activeCell="O50" sqref="O50"/>
    </sheetView>
  </sheetViews>
  <sheetFormatPr defaultColWidth="9.140625" defaultRowHeight="15"/>
  <cols>
    <col min="1" max="1" width="6.140625" style="19" customWidth="1"/>
    <col min="2" max="2" width="9.140625" style="19"/>
    <col min="3" max="3" width="15.7109375" style="19" customWidth="1"/>
    <col min="4" max="5" width="11.42578125" style="19" customWidth="1"/>
    <col min="6" max="6" width="13.5703125" style="19" customWidth="1"/>
    <col min="7" max="8" width="11.42578125" style="19" customWidth="1"/>
    <col min="9" max="9" width="2.85546875" style="19" customWidth="1"/>
    <col min="10" max="13" width="11.42578125" style="19" customWidth="1"/>
    <col min="14" max="14" width="15.140625" style="19" customWidth="1"/>
    <col min="15" max="15" width="13.42578125" style="19" bestFit="1" customWidth="1"/>
    <col min="16" max="16" width="14.28515625" style="19" customWidth="1"/>
    <col min="17" max="17" width="2.85546875" style="19" customWidth="1"/>
    <col min="18" max="18" width="14.28515625" style="19" customWidth="1"/>
    <col min="19" max="19" width="11.42578125" style="19" customWidth="1"/>
    <col min="20" max="21" width="10.7109375" style="19" hidden="1" customWidth="1"/>
    <col min="22" max="22" width="12.7109375" style="19" hidden="1" customWidth="1"/>
    <col min="23" max="29" width="9.140625" style="19" hidden="1" customWidth="1"/>
    <col min="30" max="701" width="9.140625" style="19"/>
    <col min="702" max="702" width="14.5703125" style="19" hidden="1" customWidth="1"/>
    <col min="703" max="16384" width="9.140625" style="19"/>
  </cols>
  <sheetData>
    <row r="1" spans="1:20" ht="22.15" customHeight="1" thickBot="1">
      <c r="N1" s="21" t="s">
        <v>46</v>
      </c>
    </row>
    <row r="2" spans="1:20" ht="48.75" customHeight="1" thickBot="1">
      <c r="B2" s="8" t="s">
        <v>201</v>
      </c>
      <c r="K2" s="384" t="s">
        <v>304</v>
      </c>
      <c r="L2" s="385"/>
      <c r="M2" s="386"/>
      <c r="N2" s="390" t="s">
        <v>29</v>
      </c>
      <c r="O2" s="6" t="s">
        <v>30</v>
      </c>
      <c r="P2" s="5" t="s">
        <v>31</v>
      </c>
    </row>
    <row r="3" spans="1:20" ht="24" customHeight="1" thickBot="1">
      <c r="B3" s="8" t="s">
        <v>44</v>
      </c>
      <c r="K3" s="387"/>
      <c r="L3" s="388"/>
      <c r="M3" s="389"/>
      <c r="N3" s="391"/>
      <c r="O3" s="205">
        <f>LOOKUP(D8,LookupData!A208:A274,LookupData!C208:C274)</f>
        <v>445889</v>
      </c>
      <c r="P3" s="206"/>
      <c r="R3" s="188"/>
    </row>
    <row r="4" spans="1:20" hidden="1">
      <c r="K4" s="204"/>
      <c r="L4" s="204"/>
      <c r="M4" s="204"/>
    </row>
    <row r="5" spans="1:20" ht="15" customHeight="1"/>
    <row r="6" spans="1:20" ht="18.75" customHeight="1">
      <c r="A6" s="1"/>
      <c r="B6" s="22"/>
      <c r="C6" s="2" t="s">
        <v>25</v>
      </c>
      <c r="D6" s="394" t="str">
        <f>IF(ISBLANK('Sub Case'!D6),"",'Sub Case'!D6)</f>
        <v>June</v>
      </c>
      <c r="E6" s="394"/>
      <c r="F6" s="22"/>
      <c r="G6" s="22"/>
      <c r="H6" s="22"/>
      <c r="I6" s="22"/>
      <c r="J6" s="22"/>
      <c r="K6" s="22"/>
      <c r="L6" s="3"/>
      <c r="M6" s="3"/>
    </row>
    <row r="7" spans="1:20" ht="18.75" customHeight="1">
      <c r="A7" s="1"/>
      <c r="B7" s="22"/>
      <c r="C7" s="2" t="s">
        <v>21</v>
      </c>
      <c r="D7" s="394">
        <f>IF(ISBLANK('Sub Case'!D7),"",'Sub Case'!D7)</f>
        <v>2</v>
      </c>
      <c r="E7" s="394"/>
      <c r="F7" s="22"/>
      <c r="G7" s="22"/>
      <c r="H7" s="22"/>
      <c r="I7" s="22"/>
      <c r="J7" s="22"/>
      <c r="K7" s="22"/>
      <c r="L7" s="22"/>
      <c r="M7" s="22"/>
      <c r="R7" s="35"/>
      <c r="S7" s="35"/>
      <c r="T7" s="35"/>
    </row>
    <row r="8" spans="1:20" ht="18.75" customHeight="1">
      <c r="A8" s="1"/>
      <c r="B8" s="22"/>
      <c r="C8" s="2" t="s">
        <v>22</v>
      </c>
      <c r="D8" s="394" t="str">
        <f>IF(ISBLANK('Sub Case'!D8),"",'Sub Case'!D8)</f>
        <v>Brevard</v>
      </c>
      <c r="E8" s="394"/>
      <c r="F8" s="2" t="s">
        <v>23</v>
      </c>
      <c r="G8" s="394" t="str">
        <f>IF(ISBLANK('Sub Case'!I6),"",'Sub Case'!I6)</f>
        <v>Michelle Levar</v>
      </c>
      <c r="H8" s="394"/>
      <c r="I8" s="2"/>
      <c r="J8"/>
      <c r="K8"/>
      <c r="L8"/>
      <c r="M8" s="24" t="s">
        <v>24</v>
      </c>
      <c r="N8" s="392" t="str">
        <f>IF(ISBLANK('Sub Case'!I8),"",'Sub Case'!I8)</f>
        <v>Michelle.levar@brevarclerk.us</v>
      </c>
      <c r="O8" s="393"/>
      <c r="P8" s="393"/>
      <c r="R8" s="15"/>
      <c r="S8" s="15"/>
      <c r="T8" s="15"/>
    </row>
    <row r="9" spans="1:20" s="28" customFormat="1" ht="15.75" customHeight="1">
      <c r="A9" s="9"/>
      <c r="B9" s="25"/>
      <c r="C9" s="10"/>
      <c r="D9" s="26"/>
      <c r="E9" s="26"/>
      <c r="F9" s="10"/>
      <c r="G9" s="26"/>
      <c r="H9" s="26"/>
      <c r="I9" s="10"/>
      <c r="J9" s="23"/>
      <c r="K9" s="26"/>
      <c r="L9" s="26"/>
      <c r="M9" s="25"/>
      <c r="N9" s="27"/>
      <c r="O9" s="26"/>
      <c r="P9" s="26"/>
      <c r="R9" s="15"/>
      <c r="S9" s="15"/>
      <c r="T9" s="15"/>
    </row>
    <row r="10" spans="1:20" s="357" customFormat="1" ht="14.25" hidden="1" customHeight="1">
      <c r="A10" s="351"/>
      <c r="B10" s="352"/>
      <c r="C10" s="353"/>
      <c r="D10" s="354" t="s">
        <v>127</v>
      </c>
      <c r="E10" s="354" t="s">
        <v>128</v>
      </c>
      <c r="F10" s="353" t="s">
        <v>34</v>
      </c>
      <c r="G10" s="354" t="s">
        <v>129</v>
      </c>
      <c r="H10" s="354"/>
      <c r="I10" s="353"/>
      <c r="J10" s="355" t="s">
        <v>130</v>
      </c>
      <c r="K10" s="354" t="s">
        <v>131</v>
      </c>
      <c r="L10" s="354" t="s">
        <v>132</v>
      </c>
      <c r="M10" s="352" t="s">
        <v>37</v>
      </c>
      <c r="N10" s="356" t="s">
        <v>38</v>
      </c>
      <c r="O10" s="354" t="s">
        <v>39</v>
      </c>
      <c r="P10" s="354"/>
      <c r="R10" s="358"/>
      <c r="S10" s="358"/>
      <c r="T10" s="358"/>
    </row>
    <row r="11" spans="1:20" s="28" customFormat="1" ht="22.5" customHeight="1">
      <c r="A11" s="9"/>
      <c r="B11" s="25"/>
      <c r="C11" s="10"/>
      <c r="D11" s="26"/>
      <c r="E11" s="26"/>
      <c r="F11" s="14" t="s">
        <v>1</v>
      </c>
      <c r="G11" s="26"/>
      <c r="H11" s="26"/>
      <c r="I11" s="10"/>
      <c r="J11" s="23"/>
      <c r="L11" s="26"/>
      <c r="M11" s="14" t="s">
        <v>12</v>
      </c>
      <c r="N11" s="27"/>
      <c r="O11" s="26"/>
      <c r="P11" s="26"/>
    </row>
    <row r="12" spans="1:20" ht="30" customHeight="1">
      <c r="D12" s="29" t="s">
        <v>32</v>
      </c>
      <c r="E12" s="29" t="s">
        <v>33</v>
      </c>
      <c r="F12" s="30" t="s">
        <v>34</v>
      </c>
      <c r="G12" s="29" t="s">
        <v>35</v>
      </c>
      <c r="H12" s="29" t="s">
        <v>36</v>
      </c>
      <c r="J12" s="29" t="s">
        <v>32</v>
      </c>
      <c r="K12" s="29" t="s">
        <v>33</v>
      </c>
      <c r="L12" s="29" t="s">
        <v>35</v>
      </c>
      <c r="M12" s="29" t="s">
        <v>37</v>
      </c>
      <c r="N12" s="29" t="s">
        <v>38</v>
      </c>
      <c r="O12" s="30" t="s">
        <v>39</v>
      </c>
      <c r="P12" s="29" t="s">
        <v>36</v>
      </c>
      <c r="R12" s="30" t="s">
        <v>41</v>
      </c>
    </row>
    <row r="13" spans="1:20" ht="15.75" customHeight="1">
      <c r="B13" s="31" t="s">
        <v>42</v>
      </c>
      <c r="D13" s="33"/>
      <c r="E13" s="33"/>
      <c r="F13" s="34"/>
      <c r="G13" s="33"/>
      <c r="H13" s="32"/>
      <c r="I13" s="35"/>
      <c r="J13" s="32"/>
      <c r="K13" s="33"/>
      <c r="L13" s="33"/>
      <c r="M13" s="33"/>
      <c r="N13" s="33"/>
      <c r="O13" s="34"/>
      <c r="P13" s="32"/>
      <c r="Q13" s="35"/>
      <c r="R13" s="36"/>
      <c r="S13" s="35"/>
    </row>
    <row r="14" spans="1:20" ht="15.75" customHeight="1">
      <c r="B14" s="37"/>
      <c r="C14" s="38" t="s">
        <v>40</v>
      </c>
      <c r="D14" s="43">
        <f>LOOKUP(D8,LookupData!A2:A68,LookupData!D2:D68)</f>
        <v>8000</v>
      </c>
      <c r="E14" s="43">
        <f>LOOKUP(D8,LookupData!A2:A68,LookupData!E2:E68)</f>
        <v>10000</v>
      </c>
      <c r="F14" s="43">
        <f>LOOKUP(D8,LookupData!A2:A68,LookupData!F2:F68)</f>
        <v>1900</v>
      </c>
      <c r="G14" s="44">
        <f>LOOKUP(D8,LookupData!A2:A68,LookupData!G2:G68)</f>
        <v>7200</v>
      </c>
      <c r="H14" s="47">
        <f>SUM(D14:G14)</f>
        <v>27100</v>
      </c>
      <c r="I14" s="48"/>
      <c r="J14" s="43">
        <f>LOOKUP(D8,LookupData!A2:A68,LookupData!H2:H68)</f>
        <v>5200</v>
      </c>
      <c r="K14" s="43">
        <f>LOOKUP(D8,LookupData!A2:A68,LookupData!I2:I68)</f>
        <v>7700</v>
      </c>
      <c r="L14" s="43">
        <f>LOOKUP(D8,LookupData!A2:A68,LookupData!M2:M68)</f>
        <v>52000</v>
      </c>
      <c r="M14" s="43">
        <f>LOOKUP(D8,LookupData!A2:A68,LookupData!J2:J68)</f>
        <v>5000</v>
      </c>
      <c r="N14" s="43">
        <f>LOOKUP(D8,LookupData!A2:A68,LookupData!K2:K68)</f>
        <v>7200</v>
      </c>
      <c r="O14" s="43">
        <f>LOOKUP(D8,LookupData!A2:A68,LookupData!L2:L68)</f>
        <v>350</v>
      </c>
      <c r="P14" s="49">
        <f>SUM(J14:O14)</f>
        <v>77450</v>
      </c>
      <c r="Q14" s="48"/>
      <c r="R14" s="50">
        <f>H14+P14</f>
        <v>104550</v>
      </c>
    </row>
    <row r="15" spans="1:20" ht="15.75" customHeight="1">
      <c r="B15" s="37"/>
      <c r="C15" s="38" t="s">
        <v>26</v>
      </c>
      <c r="D15" s="45">
        <f>LOOKUP(D8,LookupData!A140:A206,LookupData!D140:D206)</f>
        <v>8200</v>
      </c>
      <c r="E15" s="45">
        <f>LOOKUP(D8,LookupData!A140:A206,LookupData!E140:E206)</f>
        <v>2100</v>
      </c>
      <c r="F15" s="45">
        <f>LOOKUP(D8,LookupData!A140:A206,LookupData!F140:F206)</f>
        <v>2600</v>
      </c>
      <c r="G15" s="45">
        <f>LOOKUP(D8,LookupData!A140:A206,LookupData!G140:G206)</f>
        <v>2000</v>
      </c>
      <c r="H15" s="47">
        <f>SUM(D15:G15)</f>
        <v>14900</v>
      </c>
      <c r="I15" s="48"/>
      <c r="J15" s="43">
        <f>LOOKUP(D8,LookupData!A140:A206,LookupData!H140:H206)</f>
        <v>6000</v>
      </c>
      <c r="K15" s="43">
        <f>LOOKUP(D8,LookupData!A140:A206,LookupData!I140:I206)</f>
        <v>3800</v>
      </c>
      <c r="L15" s="43">
        <f>LOOKUP(D8,LookupData!A140:A206,LookupData!M140:M206)</f>
        <v>0</v>
      </c>
      <c r="M15" s="43">
        <f>LOOKUP(D8,LookupData!A140:A206,LookupData!J140:J206)</f>
        <v>2500</v>
      </c>
      <c r="N15" s="43">
        <f>LOOKUP(D8,LookupData!A140:A206,LookupData!K140:K206)</f>
        <v>8500</v>
      </c>
      <c r="O15" s="43">
        <f>LOOKUP(D8,LookupData!A140:A206,LookupData!L140:L206)</f>
        <v>800</v>
      </c>
      <c r="P15" s="49">
        <f t="shared" ref="P15:P68" si="0">SUM(J15:O15)</f>
        <v>21600</v>
      </c>
      <c r="Q15" s="48"/>
      <c r="R15" s="50">
        <f t="shared" ref="R15:R68" si="1">H15+P15</f>
        <v>36500</v>
      </c>
    </row>
    <row r="16" spans="1:20" ht="15.75" customHeight="1">
      <c r="B16" s="37"/>
      <c r="C16" s="38" t="s">
        <v>27</v>
      </c>
      <c r="D16" s="46">
        <f>LOOKUP(D8,LookupData!A71:A137,LookupData!D71:D137)</f>
        <v>450</v>
      </c>
      <c r="E16" s="46">
        <f>LOOKUP(D8,LookupData!A71:A137,LookupData!E71:E137)</f>
        <v>25</v>
      </c>
      <c r="F16" s="46">
        <f>LOOKUP(D8,LookupData!A71:A137,LookupData!F71:F137)</f>
        <v>3</v>
      </c>
      <c r="G16" s="46">
        <f>LOOKUP(D8,LookupData!A71:A137,LookupData!G71:G137)</f>
        <v>35</v>
      </c>
      <c r="H16" s="51">
        <f>SUM(D16:G16)</f>
        <v>513</v>
      </c>
      <c r="I16" s="48"/>
      <c r="J16" s="52">
        <f>LOOKUP(D8,LookupData!A71:A137,LookupData!H71:H137)</f>
        <v>100</v>
      </c>
      <c r="K16" s="52">
        <f>LOOKUP(D8,LookupData!A71:A137,LookupData!I71:I137)</f>
        <v>15</v>
      </c>
      <c r="L16" s="52">
        <f>LOOKUP(D8,LookupData!A71:A137,LookupData!M71:M137)</f>
        <v>10</v>
      </c>
      <c r="M16" s="52">
        <f>LOOKUP(D8,LookupData!A71:A137,LookupData!J71:J137)</f>
        <v>5</v>
      </c>
      <c r="N16" s="52">
        <f>LOOKUP(D8,LookupData!A71:A137,LookupData!K71:K137)</f>
        <v>35</v>
      </c>
      <c r="O16" s="52">
        <f>LOOKUP(D8,LookupData!A71:A137,LookupData!L71:L137)</f>
        <v>25</v>
      </c>
      <c r="P16" s="49">
        <f t="shared" si="0"/>
        <v>190</v>
      </c>
      <c r="Q16" s="48"/>
      <c r="R16" s="50">
        <f t="shared" si="1"/>
        <v>703</v>
      </c>
    </row>
    <row r="17" spans="2:702" ht="15.75" customHeight="1">
      <c r="B17" s="39" t="s">
        <v>202</v>
      </c>
      <c r="C17" s="38"/>
      <c r="D17" s="53"/>
      <c r="E17" s="53"/>
      <c r="F17" s="54"/>
      <c r="G17" s="53"/>
      <c r="H17" s="59"/>
      <c r="I17" s="56"/>
      <c r="J17" s="53"/>
      <c r="K17" s="53"/>
      <c r="L17" s="53"/>
      <c r="M17" s="53"/>
      <c r="N17" s="53"/>
      <c r="O17" s="66"/>
      <c r="P17" s="60"/>
      <c r="Q17" s="56"/>
      <c r="R17" s="57"/>
      <c r="S17" s="35"/>
    </row>
    <row r="18" spans="2:702" ht="15.75" customHeight="1">
      <c r="B18" s="37"/>
      <c r="C18" s="38" t="s">
        <v>40</v>
      </c>
      <c r="D18" s="51">
        <f>'Sub Case'!$D$17</f>
        <v>499</v>
      </c>
      <c r="E18" s="51">
        <f>'Sub Case'!$D$27</f>
        <v>755</v>
      </c>
      <c r="F18" s="51">
        <f>'Sub Case'!$D$35</f>
        <v>149</v>
      </c>
      <c r="G18" s="51">
        <f>'Sub Case'!$D$42</f>
        <v>563</v>
      </c>
      <c r="H18" s="47">
        <f>SUM(D18:G18)</f>
        <v>1966</v>
      </c>
      <c r="I18" s="61"/>
      <c r="J18" s="51">
        <f>'Sub Case'!$D$68</f>
        <v>198</v>
      </c>
      <c r="K18" s="51">
        <f>'Sub Case'!$D$81</f>
        <v>654</v>
      </c>
      <c r="L18" s="51">
        <f>'Sub Case'!$D$134</f>
        <v>2535</v>
      </c>
      <c r="M18" s="51">
        <f>'Sub Case'!$D$101</f>
        <v>451</v>
      </c>
      <c r="N18" s="51">
        <f>'Sub Case'!$D$116</f>
        <v>518</v>
      </c>
      <c r="O18" s="51">
        <f>'Sub Case'!$D$129</f>
        <v>45</v>
      </c>
      <c r="P18" s="49">
        <f t="shared" si="0"/>
        <v>4401</v>
      </c>
      <c r="Q18" s="61"/>
      <c r="R18" s="50">
        <f t="shared" si="1"/>
        <v>6367</v>
      </c>
    </row>
    <row r="19" spans="2:702" ht="15.75" customHeight="1">
      <c r="B19" s="37"/>
      <c r="C19" s="38" t="s">
        <v>26</v>
      </c>
      <c r="D19" s="202">
        <f>IFERROR(VLOOKUP($D$8,OutputsData!$A$4:$MW$70,MATCH(LEFT($B17,3)&amp;$C19&amp;D$10,OutputsData!$A$75:$MW$75,0)),0)</f>
        <v>559</v>
      </c>
      <c r="E19" s="202">
        <f>IFERROR(VLOOKUP($D$8,OutputsData!$A$4:$MW$70,MATCH(LEFT($B17,3)&amp;$C19&amp;E$10,OutputsData!$A$75:$MW$75,0)),0)</f>
        <v>118</v>
      </c>
      <c r="F19" s="202">
        <f>IFERROR(VLOOKUP($D$8,OutputsData!$A$4:$MW$70,MATCH(LEFT($B17,3)&amp;$C19&amp;F$10,OutputsData!$A$75:$MW$75,0)),0)</f>
        <v>224</v>
      </c>
      <c r="G19" s="202">
        <f>IFERROR(VLOOKUP($D$8,OutputsData!$A$4:$MW$70,MATCH(LEFT($B17,3)&amp;$C19&amp;G$10,OutputsData!$A$75:$MW$75,0)),0)</f>
        <v>165</v>
      </c>
      <c r="H19" s="47">
        <f>SUM(D19:G19)</f>
        <v>1066</v>
      </c>
      <c r="I19" s="61"/>
      <c r="J19" s="202">
        <f>IFERROR(VLOOKUP($D$8,OutputsData!$A$4:$MW$70,MATCH(LEFT($B17,3)&amp;$C19&amp;J$10,OutputsData!$A$75:$MW$75,0)),0)</f>
        <v>332</v>
      </c>
      <c r="K19" s="202">
        <f>IFERROR(VLOOKUP($D$8,OutputsData!$A$4:$MW$70,MATCH(LEFT($B17,3)&amp;$C19&amp;K$10,OutputsData!$A$75:$MW$75,0)),0)</f>
        <v>279</v>
      </c>
      <c r="L19" s="51">
        <v>0</v>
      </c>
      <c r="M19" s="202">
        <f>IFERROR(VLOOKUP($D$8,OutputsData!$A$4:$MW$70,MATCH(LEFT($B17,3)&amp;$C19&amp;M$10,OutputsData!$A$75:$MW$75,0)),0)</f>
        <v>200</v>
      </c>
      <c r="N19" s="202">
        <f>IFERROR(VLOOKUP($D$8,OutputsData!$A$4:$MW$70,MATCH(LEFT($B17,3)&amp;$C19&amp;N$10,OutputsData!$A$75:$MW$75,0)),0)</f>
        <v>629</v>
      </c>
      <c r="O19" s="202">
        <f>IFERROR(VLOOKUP($D$8,OutputsData!$A$4:$MW$70,MATCH(LEFT($B17,3)&amp;$C19&amp;O$10,OutputsData!$A$75:$MW$75,0)),0)</f>
        <v>46</v>
      </c>
      <c r="P19" s="49">
        <f t="shared" si="0"/>
        <v>1486</v>
      </c>
      <c r="Q19" s="61"/>
      <c r="R19" s="50">
        <f t="shared" si="1"/>
        <v>2552</v>
      </c>
    </row>
    <row r="20" spans="2:702" ht="15.75" customHeight="1">
      <c r="B20" s="37"/>
      <c r="C20" s="38" t="s">
        <v>27</v>
      </c>
      <c r="D20" s="203">
        <f>IFERROR(VLOOKUP($D$8,OutputsData!$A$4:$MW$70,MATCH(LEFT($B17,3)&amp;$C20&amp;D$10,OutputsData!$A$75:$MW$75,0)),0)</f>
        <v>18</v>
      </c>
      <c r="E20" s="203">
        <f>IFERROR(VLOOKUP($D$8,OutputsData!$A$4:$MW$70,MATCH(LEFT($B17,3)&amp;$C20&amp;E$10,OutputsData!$A$75:$MW$75,0)),0)</f>
        <v>1</v>
      </c>
      <c r="F20" s="203">
        <f>IFERROR(VLOOKUP($D$8,OutputsData!$A$4:$MW$70,MATCH(LEFT($B17,3)&amp;$C20&amp;F$10,OutputsData!$A$75:$MW$75,0)),0)</f>
        <v>2</v>
      </c>
      <c r="G20" s="203">
        <f>IFERROR(VLOOKUP($D$8,OutputsData!$A$4:$MW$70,MATCH(LEFT($B17,3)&amp;$C20&amp;G$10,OutputsData!$A$75:$MW$75,0)),0)</f>
        <v>1</v>
      </c>
      <c r="H20" s="47">
        <f>SUM(D20:G20)</f>
        <v>22</v>
      </c>
      <c r="I20" s="61"/>
      <c r="J20" s="203">
        <f>IFERROR(VLOOKUP($D$8,OutputsData!$A$4:$MW$70,MATCH(LEFT($B17,3)&amp;$C20&amp;J$10,OutputsData!$A$75:$MW$75,0)),0)</f>
        <v>12</v>
      </c>
      <c r="K20" s="203">
        <f>IFERROR(VLOOKUP($D$8,OutputsData!$A$4:$MW$70,MATCH(LEFT($B17,3)&amp;$C20&amp;K$10,OutputsData!$A$75:$MW$75,0)),0)</f>
        <v>3</v>
      </c>
      <c r="L20" s="203">
        <f>IFERROR(VLOOKUP($D$8,OutputsData!$A$4:$MW$70,MATCH(LEFT($B17,3)&amp;$C20&amp;L$10,OutputsData!$A$75:$MW$75,0)),0)</f>
        <v>0</v>
      </c>
      <c r="M20" s="203">
        <f>IFERROR(VLOOKUP($D$8,OutputsData!$A$4:$MW$70,MATCH(LEFT($B17,3)&amp;$C20&amp;M$10,OutputsData!$A$75:$MW$75,0)),0)</f>
        <v>0</v>
      </c>
      <c r="N20" s="203">
        <f>IFERROR(VLOOKUP($D$8,OutputsData!$A$4:$MW$70,MATCH(LEFT($B17,3)&amp;$C20&amp;N$10,OutputsData!$A$75:$MW$75,0)),0)</f>
        <v>1</v>
      </c>
      <c r="O20" s="203">
        <f>IFERROR(VLOOKUP($D$8,OutputsData!$A$4:$MW$70,MATCH(LEFT($B17,3)&amp;$C20&amp;O$10,OutputsData!$A$75:$MW$75,0)),0)</f>
        <v>0</v>
      </c>
      <c r="P20" s="49">
        <f t="shared" si="0"/>
        <v>16</v>
      </c>
      <c r="Q20" s="61"/>
      <c r="R20" s="50">
        <f t="shared" si="1"/>
        <v>38</v>
      </c>
      <c r="ZZ20" s="145" t="s">
        <v>190</v>
      </c>
    </row>
    <row r="21" spans="2:702" ht="15.75" customHeight="1">
      <c r="B21" s="39" t="s">
        <v>203</v>
      </c>
      <c r="C21" s="38"/>
      <c r="D21" s="62"/>
      <c r="E21" s="62"/>
      <c r="F21" s="63"/>
      <c r="G21" s="62"/>
      <c r="H21" s="59"/>
      <c r="I21" s="64"/>
      <c r="J21" s="62"/>
      <c r="K21" s="62"/>
      <c r="L21" s="62"/>
      <c r="M21" s="62"/>
      <c r="N21" s="62"/>
      <c r="O21" s="65"/>
      <c r="P21" s="60"/>
      <c r="Q21" s="64"/>
      <c r="R21" s="57"/>
      <c r="S21" s="35"/>
    </row>
    <row r="22" spans="2:702" ht="15.75" customHeight="1">
      <c r="B22" s="37"/>
      <c r="C22" s="38" t="s">
        <v>40</v>
      </c>
      <c r="D22" s="51">
        <f>'Sub Case'!$F$17</f>
        <v>624</v>
      </c>
      <c r="E22" s="51">
        <f>'Sub Case'!$F$27</f>
        <v>786</v>
      </c>
      <c r="F22" s="51">
        <f>'Sub Case'!$F$35</f>
        <v>148</v>
      </c>
      <c r="G22" s="51">
        <f>'Sub Case'!$F$42</f>
        <v>678</v>
      </c>
      <c r="H22" s="47">
        <f>SUM(D22:G22)</f>
        <v>2236</v>
      </c>
      <c r="I22" s="61"/>
      <c r="J22" s="51">
        <f>'Sub Case'!$F$68</f>
        <v>183</v>
      </c>
      <c r="K22" s="51">
        <f>'Sub Case'!$F$81</f>
        <v>675</v>
      </c>
      <c r="L22" s="51">
        <f>'Sub Case'!$F$134</f>
        <v>3090</v>
      </c>
      <c r="M22" s="51">
        <f>'Sub Case'!$F$101</f>
        <v>444</v>
      </c>
      <c r="N22" s="51">
        <f>'Sub Case'!$F$116</f>
        <v>509</v>
      </c>
      <c r="O22" s="51">
        <f>'Sub Case'!$F$129</f>
        <v>65</v>
      </c>
      <c r="P22" s="49">
        <f t="shared" si="0"/>
        <v>4966</v>
      </c>
      <c r="Q22" s="61"/>
      <c r="R22" s="50">
        <f t="shared" si="1"/>
        <v>7202</v>
      </c>
    </row>
    <row r="23" spans="2:702" ht="15.75" customHeight="1">
      <c r="B23" s="37"/>
      <c r="C23" s="38" t="s">
        <v>26</v>
      </c>
      <c r="D23" s="202">
        <f>IFERROR(VLOOKUP($D$8,OutputsData!$A$4:$MW$70,MATCH(LEFT($B21,3)&amp;$C23&amp;D$10,OutputsData!$A$75:$MW$75,0)),0)</f>
        <v>669</v>
      </c>
      <c r="E23" s="202">
        <f>IFERROR(VLOOKUP($D$8,OutputsData!$A$4:$MW$70,MATCH(LEFT($B21,3)&amp;$C23&amp;E$10,OutputsData!$A$75:$MW$75,0)),0)</f>
        <v>159</v>
      </c>
      <c r="F23" s="202">
        <f>IFERROR(VLOOKUP($D$8,OutputsData!$A$4:$MW$70,MATCH(LEFT($B21,3)&amp;$C23&amp;F$10,OutputsData!$A$75:$MW$75,0)),0)</f>
        <v>261</v>
      </c>
      <c r="G23" s="202">
        <f>IFERROR(VLOOKUP($D$8,OutputsData!$A$4:$MW$70,MATCH(LEFT($B21,3)&amp;$C23&amp;G$10,OutputsData!$A$75:$MW$75,0)),0)</f>
        <v>174</v>
      </c>
      <c r="H23" s="47">
        <f>SUM(D23:G23)</f>
        <v>1263</v>
      </c>
      <c r="I23" s="61"/>
      <c r="J23" s="202">
        <f>IFERROR(VLOOKUP($D$8,OutputsData!$A$4:$MW$70,MATCH(LEFT($B21,3)&amp;$C23&amp;J$10,OutputsData!$A$75:$MW$75,0)),0)</f>
        <v>308</v>
      </c>
      <c r="K23" s="202">
        <f>IFERROR(VLOOKUP($D$8,OutputsData!$A$4:$MW$70,MATCH(LEFT($B21,3)&amp;$C23&amp;K$10,OutputsData!$A$75:$MW$75,0)),0)</f>
        <v>357</v>
      </c>
      <c r="L23" s="51">
        <v>0</v>
      </c>
      <c r="M23" s="202">
        <f>IFERROR(VLOOKUP($D$8,OutputsData!$A$4:$MW$70,MATCH(LEFT($B21,3)&amp;$C23&amp;M$10,OutputsData!$A$75:$MW$75,0)),0)</f>
        <v>209</v>
      </c>
      <c r="N23" s="202">
        <f>IFERROR(VLOOKUP($D$8,OutputsData!$A$4:$MW$70,MATCH(LEFT($B21,3)&amp;$C23&amp;N$10,OutputsData!$A$75:$MW$75,0)),0)</f>
        <v>566</v>
      </c>
      <c r="O23" s="202">
        <f>IFERROR(VLOOKUP($D$8,OutputsData!$A$4:$MW$70,MATCH(LEFT($B21,3)&amp;$C23&amp;O$10,OutputsData!$A$75:$MW$75,0)),0)</f>
        <v>57</v>
      </c>
      <c r="P23" s="49">
        <f t="shared" si="0"/>
        <v>1497</v>
      </c>
      <c r="Q23" s="61"/>
      <c r="R23" s="50">
        <f t="shared" si="1"/>
        <v>2760</v>
      </c>
    </row>
    <row r="24" spans="2:702" ht="15.75" customHeight="1">
      <c r="B24" s="37"/>
      <c r="C24" s="38" t="s">
        <v>27</v>
      </c>
      <c r="D24" s="203">
        <f>IFERROR(VLOOKUP($D$8,OutputsData!$A$4:$MW$70,MATCH(LEFT($B21,3)&amp;$C24&amp;D$10,OutputsData!$A$75:$MW$75,0)),0)</f>
        <v>20</v>
      </c>
      <c r="E24" s="203">
        <f>IFERROR(VLOOKUP($D$8,OutputsData!$A$4:$MW$70,MATCH(LEFT($B21,3)&amp;$C24&amp;E$10,OutputsData!$A$75:$MW$75,0)),0)</f>
        <v>3</v>
      </c>
      <c r="F24" s="203">
        <f>IFERROR(VLOOKUP($D$8,OutputsData!$A$4:$MW$70,MATCH(LEFT($B21,3)&amp;$C24&amp;F$10,OutputsData!$A$75:$MW$75,0)),0)</f>
        <v>0</v>
      </c>
      <c r="G24" s="203">
        <f>IFERROR(VLOOKUP($D$8,OutputsData!$A$4:$MW$70,MATCH(LEFT($B21,3)&amp;$C24&amp;G$10,OutputsData!$A$75:$MW$75,0)),0)</f>
        <v>7</v>
      </c>
      <c r="H24" s="47">
        <f>SUM(D24:G24)</f>
        <v>30</v>
      </c>
      <c r="I24" s="61"/>
      <c r="J24" s="203">
        <f>IFERROR(VLOOKUP($D$8,OutputsData!$A$4:$MW$70,MATCH(LEFT($B21,3)&amp;$C24&amp;J$10,OutputsData!$A$75:$MW$75,0)),0)</f>
        <v>13</v>
      </c>
      <c r="K24" s="203">
        <f>IFERROR(VLOOKUP($D$8,OutputsData!$A$4:$MW$70,MATCH(LEFT($B21,3)&amp;$C24&amp;K$10,OutputsData!$A$75:$MW$75,0)),0)</f>
        <v>0</v>
      </c>
      <c r="L24" s="203">
        <f>IFERROR(VLOOKUP($D$8,OutputsData!$A$4:$MW$70,MATCH(LEFT($B21,3)&amp;$C24&amp;L$10,OutputsData!$A$75:$MW$75,0)),0)</f>
        <v>1</v>
      </c>
      <c r="M24" s="203">
        <f>IFERROR(VLOOKUP($D$8,OutputsData!$A$4:$MW$70,MATCH(LEFT($B21,3)&amp;$C24&amp;M$10,OutputsData!$A$75:$MW$75,0)),0)</f>
        <v>1</v>
      </c>
      <c r="N24" s="203">
        <f>IFERROR(VLOOKUP($D$8,OutputsData!$A$4:$MW$70,MATCH(LEFT($B21,3)&amp;$C24&amp;N$10,OutputsData!$A$75:$MW$75,0)),0)</f>
        <v>3</v>
      </c>
      <c r="O24" s="203">
        <f>IFERROR(VLOOKUP($D$8,OutputsData!$A$4:$MW$70,MATCH(LEFT($B21,3)&amp;$C24&amp;O$10,OutputsData!$A$75:$MW$75,0)),0)</f>
        <v>1</v>
      </c>
      <c r="P24" s="49">
        <f t="shared" si="0"/>
        <v>19</v>
      </c>
      <c r="Q24" s="61"/>
      <c r="R24" s="50">
        <f t="shared" si="1"/>
        <v>49</v>
      </c>
    </row>
    <row r="25" spans="2:702" ht="15.75" customHeight="1">
      <c r="B25" s="39" t="s">
        <v>204</v>
      </c>
      <c r="C25" s="38"/>
      <c r="D25" s="62"/>
      <c r="E25" s="62"/>
      <c r="F25" s="63"/>
      <c r="G25" s="62"/>
      <c r="H25" s="59"/>
      <c r="I25" s="64"/>
      <c r="J25" s="62"/>
      <c r="K25" s="62"/>
      <c r="L25" s="62"/>
      <c r="M25" s="62"/>
      <c r="N25" s="62"/>
      <c r="O25" s="63"/>
      <c r="P25" s="55"/>
      <c r="Q25" s="64"/>
      <c r="R25" s="57"/>
      <c r="S25" s="35"/>
    </row>
    <row r="26" spans="2:702" ht="15.75" customHeight="1">
      <c r="B26" s="37"/>
      <c r="C26" s="38" t="s">
        <v>40</v>
      </c>
      <c r="D26" s="51">
        <f>'Sub Case'!$H$17</f>
        <v>675</v>
      </c>
      <c r="E26" s="51">
        <f>'Sub Case'!$H$27</f>
        <v>770</v>
      </c>
      <c r="F26" s="51">
        <f>'Sub Case'!$H$35</f>
        <v>155</v>
      </c>
      <c r="G26" s="51">
        <f>'Sub Case'!$H$42</f>
        <v>697</v>
      </c>
      <c r="H26" s="47">
        <f>SUM(D26:G26)</f>
        <v>2297</v>
      </c>
      <c r="I26" s="61"/>
      <c r="J26" s="51">
        <f>'Sub Case'!$H$68</f>
        <v>251</v>
      </c>
      <c r="K26" s="51">
        <f>'Sub Case'!$H$81</f>
        <v>654</v>
      </c>
      <c r="L26" s="51">
        <f>'Sub Case'!$H$134</f>
        <v>2840</v>
      </c>
      <c r="M26" s="51">
        <f>'Sub Case'!$H$101</f>
        <v>517</v>
      </c>
      <c r="N26" s="51">
        <f>'Sub Case'!$H$116</f>
        <v>507</v>
      </c>
      <c r="O26" s="51">
        <f>'Sub Case'!$H$129</f>
        <v>38</v>
      </c>
      <c r="P26" s="49">
        <f t="shared" si="0"/>
        <v>4807</v>
      </c>
      <c r="Q26" s="61"/>
      <c r="R26" s="50">
        <f t="shared" si="1"/>
        <v>7104</v>
      </c>
    </row>
    <row r="27" spans="2:702" ht="15.75" customHeight="1">
      <c r="B27" s="37"/>
      <c r="C27" s="38" t="s">
        <v>26</v>
      </c>
      <c r="D27" s="202">
        <f>IFERROR(VLOOKUP($D$8,OutputsData!$A$4:$MW$70,MATCH(LEFT($B25,3)&amp;$C27&amp;D$10,OutputsData!$A$75:$MW$75,0)),0)</f>
        <v>605</v>
      </c>
      <c r="E27" s="202">
        <f>IFERROR(VLOOKUP($D$8,OutputsData!$A$4:$MW$70,MATCH(LEFT($B25,3)&amp;$C27&amp;E$10,OutputsData!$A$75:$MW$75,0)),0)</f>
        <v>134</v>
      </c>
      <c r="F27" s="202">
        <f>IFERROR(VLOOKUP($D$8,OutputsData!$A$4:$MW$70,MATCH(LEFT($B25,3)&amp;$C27&amp;F$10,OutputsData!$A$75:$MW$75,0)),0)</f>
        <v>264</v>
      </c>
      <c r="G27" s="202">
        <f>IFERROR(VLOOKUP($D$8,OutputsData!$A$4:$MW$70,MATCH(LEFT($B25,3)&amp;$C27&amp;G$10,OutputsData!$A$75:$MW$75,0)),0)</f>
        <v>147</v>
      </c>
      <c r="H27" s="47">
        <f>SUM(D27:G27)</f>
        <v>1150</v>
      </c>
      <c r="I27" s="61"/>
      <c r="J27" s="202">
        <f>IFERROR(VLOOKUP($D$8,OutputsData!$A$4:$MW$70,MATCH(LEFT($B25,3)&amp;$C27&amp;J$10,OutputsData!$A$75:$MW$75,0)),0)</f>
        <v>225</v>
      </c>
      <c r="K27" s="202">
        <f>IFERROR(VLOOKUP($D$8,OutputsData!$A$4:$MW$70,MATCH(LEFT($B25,3)&amp;$C27&amp;K$10,OutputsData!$A$75:$MW$75,0)),0)</f>
        <v>320</v>
      </c>
      <c r="L27" s="51">
        <v>0</v>
      </c>
      <c r="M27" s="202">
        <f>IFERROR(VLOOKUP($D$8,OutputsData!$A$4:$MW$70,MATCH(LEFT($B25,3)&amp;$C27&amp;M$10,OutputsData!$A$75:$MW$75,0)),0)</f>
        <v>214</v>
      </c>
      <c r="N27" s="202">
        <f>IFERROR(VLOOKUP($D$8,OutputsData!$A$4:$MW$70,MATCH(LEFT($B25,3)&amp;$C27&amp;N$10,OutputsData!$A$75:$MW$75,0)),0)</f>
        <v>616</v>
      </c>
      <c r="O27" s="202">
        <f>IFERROR(VLOOKUP($D$8,OutputsData!$A$4:$MW$70,MATCH(LEFT($B25,3)&amp;$C27&amp;O$10,OutputsData!$A$75:$MW$75,0)),0)</f>
        <v>53</v>
      </c>
      <c r="P27" s="49">
        <f t="shared" si="0"/>
        <v>1428</v>
      </c>
      <c r="Q27" s="61"/>
      <c r="R27" s="50">
        <f t="shared" si="1"/>
        <v>2578</v>
      </c>
    </row>
    <row r="28" spans="2:702" ht="15.75" customHeight="1">
      <c r="B28" s="37"/>
      <c r="C28" s="38" t="s">
        <v>27</v>
      </c>
      <c r="D28" s="203">
        <f>IFERROR(VLOOKUP($D$8,OutputsData!$A$4:$MW$70,MATCH(LEFT($B25,3)&amp;$C28&amp;D$10,OutputsData!$A$75:$MW$75,0)),0)</f>
        <v>27</v>
      </c>
      <c r="E28" s="203">
        <f>IFERROR(VLOOKUP($D$8,OutputsData!$A$4:$MW$70,MATCH(LEFT($B25,3)&amp;$C28&amp;E$10,OutputsData!$A$75:$MW$75,0)),0)</f>
        <v>1</v>
      </c>
      <c r="F28" s="203">
        <f>IFERROR(VLOOKUP($D$8,OutputsData!$A$4:$MW$70,MATCH(LEFT($B25,3)&amp;$C28&amp;F$10,OutputsData!$A$75:$MW$75,0)),0)</f>
        <v>0</v>
      </c>
      <c r="G28" s="203">
        <f>IFERROR(VLOOKUP($D$8,OutputsData!$A$4:$MW$70,MATCH(LEFT($B25,3)&amp;$C28&amp;G$10,OutputsData!$A$75:$MW$75,0)),0)</f>
        <v>4</v>
      </c>
      <c r="H28" s="47">
        <f>SUM(D28:G28)</f>
        <v>32</v>
      </c>
      <c r="I28" s="61"/>
      <c r="J28" s="203">
        <f>IFERROR(VLOOKUP($D$8,OutputsData!$A$4:$MW$70,MATCH(LEFT($B25,3)&amp;$C28&amp;J$10,OutputsData!$A$75:$MW$75,0)),0)</f>
        <v>9</v>
      </c>
      <c r="K28" s="203">
        <f>IFERROR(VLOOKUP($D$8,OutputsData!$A$4:$MW$70,MATCH(LEFT($B25,3)&amp;$C28&amp;K$10,OutputsData!$A$75:$MW$75,0)),0)</f>
        <v>1</v>
      </c>
      <c r="L28" s="203">
        <f>IFERROR(VLOOKUP($D$8,OutputsData!$A$4:$MW$70,MATCH(LEFT($B25,3)&amp;$C28&amp;L$10,OutputsData!$A$75:$MW$75,0)),0)</f>
        <v>6</v>
      </c>
      <c r="M28" s="203">
        <f>IFERROR(VLOOKUP($D$8,OutputsData!$A$4:$MW$70,MATCH(LEFT($B25,3)&amp;$C28&amp;M$10,OutputsData!$A$75:$MW$75,0)),0)</f>
        <v>0</v>
      </c>
      <c r="N28" s="203">
        <f>IFERROR(VLOOKUP($D$8,OutputsData!$A$4:$MW$70,MATCH(LEFT($B25,3)&amp;$C28&amp;N$10,OutputsData!$A$75:$MW$75,0)),0)</f>
        <v>3</v>
      </c>
      <c r="O28" s="203">
        <f>IFERROR(VLOOKUP($D$8,OutputsData!$A$4:$MW$70,MATCH(LEFT($B25,3)&amp;$C28&amp;O$10,OutputsData!$A$75:$MW$75,0)),0)</f>
        <v>1</v>
      </c>
      <c r="P28" s="49">
        <f t="shared" si="0"/>
        <v>20</v>
      </c>
      <c r="Q28" s="61"/>
      <c r="R28" s="50">
        <f t="shared" si="1"/>
        <v>52</v>
      </c>
    </row>
    <row r="29" spans="2:702" ht="15.75" customHeight="1">
      <c r="B29" s="39" t="s">
        <v>205</v>
      </c>
      <c r="C29" s="38"/>
      <c r="D29" s="62"/>
      <c r="E29" s="62"/>
      <c r="F29" s="63"/>
      <c r="G29" s="62"/>
      <c r="H29" s="59"/>
      <c r="I29" s="64"/>
      <c r="J29" s="62"/>
      <c r="K29" s="62"/>
      <c r="L29" s="62"/>
      <c r="M29" s="62"/>
      <c r="N29" s="62"/>
      <c r="O29" s="65"/>
      <c r="P29" s="60"/>
      <c r="Q29" s="64"/>
      <c r="R29" s="57"/>
      <c r="S29" s="35"/>
    </row>
    <row r="30" spans="2:702" ht="15.75" customHeight="1">
      <c r="B30" s="37"/>
      <c r="C30" s="38" t="s">
        <v>40</v>
      </c>
      <c r="D30" s="51">
        <f>'Sub Case'!$J$17</f>
        <v>678</v>
      </c>
      <c r="E30" s="51">
        <f>'Sub Case'!$J$27</f>
        <v>876</v>
      </c>
      <c r="F30" s="51">
        <f>'Sub Case'!$J$35</f>
        <v>144</v>
      </c>
      <c r="G30" s="51">
        <f>'Sub Case'!$J$42</f>
        <v>809</v>
      </c>
      <c r="H30" s="47">
        <f>SUM(D30:G30)</f>
        <v>2507</v>
      </c>
      <c r="I30" s="61"/>
      <c r="J30" s="51">
        <f>'Sub Case'!$J$68</f>
        <v>294</v>
      </c>
      <c r="K30" s="51">
        <f>'Sub Case'!$J$81</f>
        <v>869</v>
      </c>
      <c r="L30" s="51">
        <f>'Sub Case'!$J$134</f>
        <v>3858</v>
      </c>
      <c r="M30" s="51">
        <f>'Sub Case'!$J$101</f>
        <v>521</v>
      </c>
      <c r="N30" s="51">
        <f>'Sub Case'!$J$116</f>
        <v>532</v>
      </c>
      <c r="O30" s="51">
        <f>'Sub Case'!$J$129</f>
        <v>39</v>
      </c>
      <c r="P30" s="49">
        <f t="shared" si="0"/>
        <v>6113</v>
      </c>
      <c r="Q30" s="61"/>
      <c r="R30" s="50">
        <f t="shared" si="1"/>
        <v>8620</v>
      </c>
    </row>
    <row r="31" spans="2:702" ht="15.75" customHeight="1">
      <c r="B31" s="37"/>
      <c r="C31" s="38" t="s">
        <v>26</v>
      </c>
      <c r="D31" s="202">
        <f>IFERROR(VLOOKUP($D$8,OutputsData!$A$4:$MW$70,MATCH(LEFT($B29,3)&amp;$C31&amp;D$10,OutputsData!$A$75:$MW$75,0)),0)</f>
        <v>729</v>
      </c>
      <c r="E31" s="202">
        <f>IFERROR(VLOOKUP($D$8,OutputsData!$A$4:$MW$70,MATCH(LEFT($B29,3)&amp;$C31&amp;E$10,OutputsData!$A$75:$MW$75,0)),0)</f>
        <v>156</v>
      </c>
      <c r="F31" s="202">
        <f>IFERROR(VLOOKUP($D$8,OutputsData!$A$4:$MW$70,MATCH(LEFT($B29,3)&amp;$C31&amp;F$10,OutputsData!$A$75:$MW$75,0)),0)</f>
        <v>267</v>
      </c>
      <c r="G31" s="202">
        <f>IFERROR(VLOOKUP($D$8,OutputsData!$A$4:$MW$70,MATCH(LEFT($B29,3)&amp;$C31&amp;G$10,OutputsData!$A$75:$MW$75,0)),0)</f>
        <v>177</v>
      </c>
      <c r="H31" s="47">
        <f>SUM(D31:G31)</f>
        <v>1329</v>
      </c>
      <c r="I31" s="61"/>
      <c r="J31" s="202">
        <f>IFERROR(VLOOKUP($D$8,OutputsData!$A$4:$MW$70,MATCH(LEFT($B29,3)&amp;$C31&amp;J$10,OutputsData!$A$75:$MW$75,0)),0)</f>
        <v>283</v>
      </c>
      <c r="K31" s="202">
        <f>IFERROR(VLOOKUP($D$8,OutputsData!$A$4:$MW$70,MATCH(LEFT($B29,3)&amp;$C31&amp;K$10,OutputsData!$A$75:$MW$75,0)),0)</f>
        <v>313</v>
      </c>
      <c r="L31" s="51">
        <v>0</v>
      </c>
      <c r="M31" s="202">
        <f>IFERROR(VLOOKUP($D$8,OutputsData!$A$4:$MW$70,MATCH(LEFT($B29,3)&amp;$C31&amp;M$10,OutputsData!$A$75:$MW$75,0)),0)</f>
        <v>218</v>
      </c>
      <c r="N31" s="202">
        <f>IFERROR(VLOOKUP($D$8,OutputsData!$A$4:$MW$70,MATCH(LEFT($B29,3)&amp;$C31&amp;N$10,OutputsData!$A$75:$MW$75,0)),0)</f>
        <v>706</v>
      </c>
      <c r="O31" s="202">
        <f>IFERROR(VLOOKUP($D$8,OutputsData!$A$4:$MW$70,MATCH(LEFT($B29,3)&amp;$C31&amp;O$10,OutputsData!$A$75:$MW$75,0)),0)</f>
        <v>53</v>
      </c>
      <c r="P31" s="49">
        <f t="shared" si="0"/>
        <v>1573</v>
      </c>
      <c r="Q31" s="61"/>
      <c r="R31" s="50">
        <f t="shared" si="1"/>
        <v>2902</v>
      </c>
    </row>
    <row r="32" spans="2:702" ht="15.75" customHeight="1">
      <c r="B32" s="37"/>
      <c r="C32" s="38" t="s">
        <v>27</v>
      </c>
      <c r="D32" s="203">
        <f>IFERROR(VLOOKUP($D$8,OutputsData!$A$4:$MW$70,MATCH(LEFT($B29,3)&amp;$C32&amp;D$10,OutputsData!$A$75:$MW$75,0)),0)</f>
        <v>22</v>
      </c>
      <c r="E32" s="203">
        <f>IFERROR(VLOOKUP($D$8,OutputsData!$A$4:$MW$70,MATCH(LEFT($B29,3)&amp;$C32&amp;E$10,OutputsData!$A$75:$MW$75,0)),0)</f>
        <v>2</v>
      </c>
      <c r="F32" s="203">
        <f>IFERROR(VLOOKUP($D$8,OutputsData!$A$4:$MW$70,MATCH(LEFT($B29,3)&amp;$C32&amp;F$10,OutputsData!$A$75:$MW$75,0)),0)</f>
        <v>0</v>
      </c>
      <c r="G32" s="203">
        <f>IFERROR(VLOOKUP($D$8,OutputsData!$A$4:$MW$70,MATCH(LEFT($B29,3)&amp;$C32&amp;G$10,OutputsData!$A$75:$MW$75,0)),0)</f>
        <v>1</v>
      </c>
      <c r="H32" s="47">
        <f>SUM(D32:G32)</f>
        <v>25</v>
      </c>
      <c r="I32" s="61"/>
      <c r="J32" s="203">
        <f>IFERROR(VLOOKUP($D$8,OutputsData!$A$4:$MW$70,MATCH(LEFT($B29,3)&amp;$C32&amp;J$10,OutputsData!$A$75:$MW$75,0)),0)</f>
        <v>14</v>
      </c>
      <c r="K32" s="203">
        <f>IFERROR(VLOOKUP($D$8,OutputsData!$A$4:$MW$70,MATCH(LEFT($B29,3)&amp;$C32&amp;K$10,OutputsData!$A$75:$MW$75,0)),0)</f>
        <v>2</v>
      </c>
      <c r="L32" s="203">
        <f>IFERROR(VLOOKUP($D$8,OutputsData!$A$4:$MW$70,MATCH(LEFT($B29,3)&amp;$C32&amp;L$10,OutputsData!$A$75:$MW$75,0)),0)</f>
        <v>2</v>
      </c>
      <c r="M32" s="203">
        <f>IFERROR(VLOOKUP($D$8,OutputsData!$A$4:$MW$70,MATCH(LEFT($B29,3)&amp;$C32&amp;M$10,OutputsData!$A$75:$MW$75,0)),0)</f>
        <v>0</v>
      </c>
      <c r="N32" s="203">
        <f>IFERROR(VLOOKUP($D$8,OutputsData!$A$4:$MW$70,MATCH(LEFT($B29,3)&amp;$C32&amp;N$10,OutputsData!$A$75:$MW$75,0)),0)</f>
        <v>1</v>
      </c>
      <c r="O32" s="203">
        <f>IFERROR(VLOOKUP($D$8,OutputsData!$A$4:$MW$70,MATCH(LEFT($B29,3)&amp;$C32&amp;O$10,OutputsData!$A$75:$MW$75,0)),0)</f>
        <v>2</v>
      </c>
      <c r="P32" s="49">
        <f t="shared" si="0"/>
        <v>21</v>
      </c>
      <c r="Q32" s="61"/>
      <c r="R32" s="50">
        <f t="shared" si="1"/>
        <v>46</v>
      </c>
    </row>
    <row r="33" spans="2:19" ht="15.75" customHeight="1">
      <c r="B33" s="39" t="s">
        <v>206</v>
      </c>
      <c r="C33" s="38"/>
      <c r="D33" s="62"/>
      <c r="E33" s="62"/>
      <c r="F33" s="63"/>
      <c r="G33" s="62"/>
      <c r="H33" s="59"/>
      <c r="I33" s="64"/>
      <c r="J33" s="62"/>
      <c r="K33" s="62"/>
      <c r="L33" s="62"/>
      <c r="M33" s="62"/>
      <c r="N33" s="62"/>
      <c r="O33" s="63"/>
      <c r="P33" s="55"/>
      <c r="Q33" s="64"/>
      <c r="R33" s="57"/>
      <c r="S33" s="35"/>
    </row>
    <row r="34" spans="2:19" ht="15.75" customHeight="1">
      <c r="B34" s="37"/>
      <c r="C34" s="38" t="s">
        <v>40</v>
      </c>
      <c r="D34" s="51">
        <f>'Sub Case'!$L$17</f>
        <v>668</v>
      </c>
      <c r="E34" s="51">
        <f>'Sub Case'!$L$27</f>
        <v>753</v>
      </c>
      <c r="F34" s="51">
        <f>'Sub Case'!$L$35</f>
        <v>165</v>
      </c>
      <c r="G34" s="51">
        <f>'Sub Case'!$L$42</f>
        <v>778</v>
      </c>
      <c r="H34" s="47">
        <f>SUM(D34:G34)</f>
        <v>2364</v>
      </c>
      <c r="I34" s="61"/>
      <c r="J34" s="51">
        <f>'Sub Case'!$L$68</f>
        <v>267</v>
      </c>
      <c r="K34" s="51">
        <f>'Sub Case'!$L$81</f>
        <v>709</v>
      </c>
      <c r="L34" s="51">
        <f>'Sub Case'!$L$134</f>
        <v>3855</v>
      </c>
      <c r="M34" s="51">
        <f>'Sub Case'!$L$101</f>
        <v>482</v>
      </c>
      <c r="N34" s="51">
        <f>'Sub Case'!$L$116</f>
        <v>530</v>
      </c>
      <c r="O34" s="51">
        <f>'Sub Case'!$L$129</f>
        <v>32</v>
      </c>
      <c r="P34" s="49">
        <f t="shared" si="0"/>
        <v>5875</v>
      </c>
      <c r="Q34" s="61"/>
      <c r="R34" s="50">
        <f t="shared" si="1"/>
        <v>8239</v>
      </c>
    </row>
    <row r="35" spans="2:19" ht="15.75" customHeight="1">
      <c r="B35" s="37"/>
      <c r="C35" s="38" t="s">
        <v>26</v>
      </c>
      <c r="D35" s="202">
        <f>IFERROR(VLOOKUP($D$8,OutputsData!$A$4:$MW$70,MATCH(LEFT($B33,3)&amp;$C35&amp;D$10,OutputsData!$A$75:$MW$75,0)),0)</f>
        <v>718</v>
      </c>
      <c r="E35" s="202">
        <f>IFERROR(VLOOKUP($D$8,OutputsData!$A$4:$MW$70,MATCH(LEFT($B33,3)&amp;$C35&amp;E$10,OutputsData!$A$75:$MW$75,0)),0)</f>
        <v>167</v>
      </c>
      <c r="F35" s="202">
        <f>IFERROR(VLOOKUP($D$8,OutputsData!$A$4:$MW$70,MATCH(LEFT($B33,3)&amp;$C35&amp;F$10,OutputsData!$A$75:$MW$75,0)),0)</f>
        <v>311</v>
      </c>
      <c r="G35" s="202">
        <f>IFERROR(VLOOKUP($D$8,OutputsData!$A$4:$MW$70,MATCH(LEFT($B33,3)&amp;$C35&amp;G$10,OutputsData!$A$75:$MW$75,0)),0)</f>
        <v>163</v>
      </c>
      <c r="H35" s="47">
        <f>SUM(D35:G35)</f>
        <v>1359</v>
      </c>
      <c r="I35" s="61"/>
      <c r="J35" s="202">
        <f>IFERROR(VLOOKUP($D$8,OutputsData!$A$4:$MW$70,MATCH(LEFT($B33,3)&amp;$C35&amp;J$10,OutputsData!$A$75:$MW$75,0)),0)</f>
        <v>268</v>
      </c>
      <c r="K35" s="202">
        <f>IFERROR(VLOOKUP($D$8,OutputsData!$A$4:$MW$70,MATCH(LEFT($B33,3)&amp;$C35&amp;K$10,OutputsData!$A$75:$MW$75,0)),0)</f>
        <v>340</v>
      </c>
      <c r="L35" s="51">
        <v>0</v>
      </c>
      <c r="M35" s="202">
        <f>IFERROR(VLOOKUP($D$8,OutputsData!$A$4:$MW$70,MATCH(LEFT($B33,3)&amp;$C35&amp;M$10,OutputsData!$A$75:$MW$75,0)),0)</f>
        <v>198</v>
      </c>
      <c r="N35" s="202">
        <f>IFERROR(VLOOKUP($D$8,OutputsData!$A$4:$MW$70,MATCH(LEFT($B33,3)&amp;$C35&amp;N$10,OutputsData!$A$75:$MW$75,0)),0)</f>
        <v>737</v>
      </c>
      <c r="O35" s="202">
        <f>IFERROR(VLOOKUP($D$8,OutputsData!$A$4:$MW$70,MATCH(LEFT($B33,3)&amp;$C35&amp;O$10,OutputsData!$A$75:$MW$75,0)),0)</f>
        <v>51</v>
      </c>
      <c r="P35" s="49">
        <f t="shared" si="0"/>
        <v>1594</v>
      </c>
      <c r="Q35" s="61"/>
      <c r="R35" s="50">
        <f t="shared" si="1"/>
        <v>2953</v>
      </c>
    </row>
    <row r="36" spans="2:19" ht="15.75" customHeight="1">
      <c r="B36" s="37"/>
      <c r="C36" s="38" t="s">
        <v>27</v>
      </c>
      <c r="D36" s="203">
        <f>IFERROR(VLOOKUP($D$8,OutputsData!$A$4:$MW$70,MATCH(LEFT($B33,3)&amp;$C36&amp;D$10,OutputsData!$A$75:$MW$75,0)),0)</f>
        <v>56</v>
      </c>
      <c r="E36" s="203">
        <f>IFERROR(VLOOKUP($D$8,OutputsData!$A$4:$MW$70,MATCH(LEFT($B33,3)&amp;$C36&amp;E$10,OutputsData!$A$75:$MW$75,0)),0)</f>
        <v>1</v>
      </c>
      <c r="F36" s="203">
        <f>IFERROR(VLOOKUP($D$8,OutputsData!$A$4:$MW$70,MATCH(LEFT($B33,3)&amp;$C36&amp;F$10,OutputsData!$A$75:$MW$75,0)),0)</f>
        <v>0</v>
      </c>
      <c r="G36" s="203">
        <f>IFERROR(VLOOKUP($D$8,OutputsData!$A$4:$MW$70,MATCH(LEFT($B33,3)&amp;$C36&amp;G$10,OutputsData!$A$75:$MW$75,0)),0)</f>
        <v>4</v>
      </c>
      <c r="H36" s="47">
        <f>SUM(D36:G36)</f>
        <v>61</v>
      </c>
      <c r="I36" s="61"/>
      <c r="J36" s="203">
        <f>IFERROR(VLOOKUP($D$8,OutputsData!$A$4:$MW$70,MATCH(LEFT($B33,3)&amp;$C36&amp;J$10,OutputsData!$A$75:$MW$75,0)),0)</f>
        <v>16</v>
      </c>
      <c r="K36" s="203">
        <f>IFERROR(VLOOKUP($D$8,OutputsData!$A$4:$MW$70,MATCH(LEFT($B33,3)&amp;$C36&amp;K$10,OutputsData!$A$75:$MW$75,0)),0)</f>
        <v>0</v>
      </c>
      <c r="L36" s="203">
        <f>IFERROR(VLOOKUP($D$8,OutputsData!$A$4:$MW$70,MATCH(LEFT($B33,3)&amp;$C36&amp;L$10,OutputsData!$A$75:$MW$75,0)),0)</f>
        <v>1</v>
      </c>
      <c r="M36" s="203">
        <f>IFERROR(VLOOKUP($D$8,OutputsData!$A$4:$MW$70,MATCH(LEFT($B33,3)&amp;$C36&amp;M$10,OutputsData!$A$75:$MW$75,0)),0)</f>
        <v>0</v>
      </c>
      <c r="N36" s="203">
        <f>IFERROR(VLOOKUP($D$8,OutputsData!$A$4:$MW$70,MATCH(LEFT($B33,3)&amp;$C36&amp;N$10,OutputsData!$A$75:$MW$75,0)),0)</f>
        <v>2</v>
      </c>
      <c r="O36" s="203">
        <f>IFERROR(VLOOKUP($D$8,OutputsData!$A$4:$MW$70,MATCH(LEFT($B33,3)&amp;$C36&amp;O$10,OutputsData!$A$75:$MW$75,0)),0)</f>
        <v>1</v>
      </c>
      <c r="P36" s="49">
        <f t="shared" si="0"/>
        <v>20</v>
      </c>
      <c r="Q36" s="61"/>
      <c r="R36" s="50">
        <f t="shared" si="1"/>
        <v>81</v>
      </c>
    </row>
    <row r="37" spans="2:19" ht="15.75" customHeight="1">
      <c r="B37" s="39" t="s">
        <v>207</v>
      </c>
      <c r="C37" s="38"/>
      <c r="D37" s="62"/>
      <c r="E37" s="62"/>
      <c r="F37" s="63"/>
      <c r="G37" s="62"/>
      <c r="H37" s="59"/>
      <c r="I37" s="64"/>
      <c r="J37" s="62"/>
      <c r="K37" s="62"/>
      <c r="L37" s="62"/>
      <c r="M37" s="62"/>
      <c r="N37" s="62"/>
      <c r="O37" s="63"/>
      <c r="P37" s="55"/>
      <c r="Q37" s="64"/>
      <c r="R37" s="58"/>
      <c r="S37" s="35"/>
    </row>
    <row r="38" spans="2:19" ht="15.75" customHeight="1">
      <c r="B38" s="37"/>
      <c r="C38" s="38" t="s">
        <v>40</v>
      </c>
      <c r="D38" s="51">
        <f>'Sub Case'!$N$17</f>
        <v>696</v>
      </c>
      <c r="E38" s="51">
        <f>'Sub Case'!$N$27</f>
        <v>920</v>
      </c>
      <c r="F38" s="51">
        <f>'Sub Case'!$N$35</f>
        <v>160</v>
      </c>
      <c r="G38" s="51">
        <f>'Sub Case'!$N$42</f>
        <v>801</v>
      </c>
      <c r="H38" s="47">
        <f>SUM(D38:G38)</f>
        <v>2577</v>
      </c>
      <c r="I38" s="61"/>
      <c r="J38" s="51">
        <f>'Sub Case'!$N$68</f>
        <v>335</v>
      </c>
      <c r="K38" s="51">
        <f>'Sub Case'!$N$81</f>
        <v>827</v>
      </c>
      <c r="L38" s="51">
        <f>'Sub Case'!$N$134</f>
        <v>4506</v>
      </c>
      <c r="M38" s="51">
        <f>'Sub Case'!$N$101</f>
        <v>575</v>
      </c>
      <c r="N38" s="51">
        <f>'Sub Case'!$N$116</f>
        <v>608</v>
      </c>
      <c r="O38" s="51">
        <f>'Sub Case'!$N$129</f>
        <v>52</v>
      </c>
      <c r="P38" s="49">
        <f t="shared" si="0"/>
        <v>6903</v>
      </c>
      <c r="Q38" s="61"/>
      <c r="R38" s="50">
        <f t="shared" si="1"/>
        <v>9480</v>
      </c>
    </row>
    <row r="39" spans="2:19" ht="15.75" customHeight="1">
      <c r="B39" s="37"/>
      <c r="C39" s="38" t="s">
        <v>26</v>
      </c>
      <c r="D39" s="202">
        <f>IFERROR(VLOOKUP($D$8,OutputsData!$A$4:$MW$70,MATCH(LEFT($B37,3)&amp;$C39&amp;D$10,OutputsData!$A$75:$MW$75,0)),0)</f>
        <v>843</v>
      </c>
      <c r="E39" s="202">
        <f>IFERROR(VLOOKUP($D$8,OutputsData!$A$4:$MW$70,MATCH(LEFT($B37,3)&amp;$C39&amp;E$10,OutputsData!$A$75:$MW$75,0)),0)</f>
        <v>184</v>
      </c>
      <c r="F39" s="202">
        <f>IFERROR(VLOOKUP($D$8,OutputsData!$A$4:$MW$70,MATCH(LEFT($B37,3)&amp;$C39&amp;F$10,OutputsData!$A$75:$MW$75,0)),0)</f>
        <v>551</v>
      </c>
      <c r="G39" s="202">
        <f>IFERROR(VLOOKUP($D$8,OutputsData!$A$4:$MW$70,MATCH(LEFT($B37,3)&amp;$C39&amp;G$10,OutputsData!$A$75:$MW$75,0)),0)</f>
        <v>277</v>
      </c>
      <c r="H39" s="47">
        <f>SUM(D39:G39)</f>
        <v>1855</v>
      </c>
      <c r="I39" s="61"/>
      <c r="J39" s="202">
        <f>IFERROR(VLOOKUP($D$8,OutputsData!$A$4:$MW$70,MATCH(LEFT($B37,3)&amp;$C39&amp;J$10,OutputsData!$A$75:$MW$75,0)),0)</f>
        <v>278</v>
      </c>
      <c r="K39" s="202">
        <f>IFERROR(VLOOKUP($D$8,OutputsData!$A$4:$MW$70,MATCH(LEFT($B37,3)&amp;$C39&amp;K$10,OutputsData!$A$75:$MW$75,0)),0)</f>
        <v>344</v>
      </c>
      <c r="L39" s="51">
        <v>0</v>
      </c>
      <c r="M39" s="202">
        <f>IFERROR(VLOOKUP($D$8,OutputsData!$A$4:$MW$70,MATCH(LEFT($B37,3)&amp;$C39&amp;M$10,OutputsData!$A$75:$MW$75,0)),0)</f>
        <v>298</v>
      </c>
      <c r="N39" s="202">
        <f>IFERROR(VLOOKUP($D$8,OutputsData!$A$4:$MW$70,MATCH(LEFT($B37,3)&amp;$C39&amp;N$10,OutputsData!$A$75:$MW$75,0)),0)</f>
        <v>691</v>
      </c>
      <c r="O39" s="202">
        <f>IFERROR(VLOOKUP($D$8,OutputsData!$A$4:$MW$70,MATCH(LEFT($B37,3)&amp;$C39&amp;O$10,OutputsData!$A$75:$MW$75,0)),0)</f>
        <v>73</v>
      </c>
      <c r="P39" s="49">
        <f t="shared" si="0"/>
        <v>1684</v>
      </c>
      <c r="Q39" s="61"/>
      <c r="R39" s="50">
        <f t="shared" si="1"/>
        <v>3539</v>
      </c>
    </row>
    <row r="40" spans="2:19" ht="15.75" customHeight="1">
      <c r="B40" s="37"/>
      <c r="C40" s="38" t="s">
        <v>27</v>
      </c>
      <c r="D40" s="203">
        <f>IFERROR(VLOOKUP($D$8,OutputsData!$A$4:$MW$70,MATCH(LEFT($B37,3)&amp;$C40&amp;D$10,OutputsData!$A$75:$MW$75,0)),0)</f>
        <v>54</v>
      </c>
      <c r="E40" s="203">
        <f>IFERROR(VLOOKUP($D$8,OutputsData!$A$4:$MW$70,MATCH(LEFT($B37,3)&amp;$C40&amp;E$10,OutputsData!$A$75:$MW$75,0)),0)</f>
        <v>1</v>
      </c>
      <c r="F40" s="203">
        <f>IFERROR(VLOOKUP($D$8,OutputsData!$A$4:$MW$70,MATCH(LEFT($B37,3)&amp;$C40&amp;F$10,OutputsData!$A$75:$MW$75,0)),0)</f>
        <v>14</v>
      </c>
      <c r="G40" s="203">
        <f>IFERROR(VLOOKUP($D$8,OutputsData!$A$4:$MW$70,MATCH(LEFT($B37,3)&amp;$C40&amp;G$10,OutputsData!$A$75:$MW$75,0)),0)</f>
        <v>4</v>
      </c>
      <c r="H40" s="47">
        <f>SUM(D40:G40)</f>
        <v>73</v>
      </c>
      <c r="I40" s="61"/>
      <c r="J40" s="203">
        <f>IFERROR(VLOOKUP($D$8,OutputsData!$A$4:$MW$70,MATCH(LEFT($B37,3)&amp;$C40&amp;J$10,OutputsData!$A$75:$MW$75,0)),0)</f>
        <v>10</v>
      </c>
      <c r="K40" s="203">
        <f>IFERROR(VLOOKUP($D$8,OutputsData!$A$4:$MW$70,MATCH(LEFT($B37,3)&amp;$C40&amp;K$10,OutputsData!$A$75:$MW$75,0)),0)</f>
        <v>1</v>
      </c>
      <c r="L40" s="203">
        <f>IFERROR(VLOOKUP($D$8,OutputsData!$A$4:$MW$70,MATCH(LEFT($B37,3)&amp;$C40&amp;L$10,OutputsData!$A$75:$MW$75,0)),0)</f>
        <v>0</v>
      </c>
      <c r="M40" s="203">
        <f>IFERROR(VLOOKUP($D$8,OutputsData!$A$4:$MW$70,MATCH(LEFT($B37,3)&amp;$C40&amp;M$10,OutputsData!$A$75:$MW$75,0)),0)</f>
        <v>0</v>
      </c>
      <c r="N40" s="203">
        <f>IFERROR(VLOOKUP($D$8,OutputsData!$A$4:$MW$70,MATCH(LEFT($B37,3)&amp;$C40&amp;N$10,OutputsData!$A$75:$MW$75,0)),0)</f>
        <v>6</v>
      </c>
      <c r="O40" s="203">
        <f>IFERROR(VLOOKUP($D$8,OutputsData!$A$4:$MW$70,MATCH(LEFT($B37,3)&amp;$C40&amp;O$10,OutputsData!$A$75:$MW$75,0)),0)</f>
        <v>0</v>
      </c>
      <c r="P40" s="49">
        <f t="shared" si="0"/>
        <v>17</v>
      </c>
      <c r="Q40" s="61"/>
      <c r="R40" s="50">
        <f t="shared" si="1"/>
        <v>90</v>
      </c>
    </row>
    <row r="41" spans="2:19" ht="15.75" customHeight="1">
      <c r="B41" s="39" t="s">
        <v>208</v>
      </c>
      <c r="C41" s="38"/>
      <c r="D41" s="62"/>
      <c r="E41" s="62"/>
      <c r="F41" s="63"/>
      <c r="G41" s="62"/>
      <c r="H41" s="59"/>
      <c r="I41" s="64"/>
      <c r="J41" s="62"/>
      <c r="K41" s="62"/>
      <c r="L41" s="62"/>
      <c r="M41" s="62"/>
      <c r="N41" s="62"/>
      <c r="O41" s="63"/>
      <c r="P41" s="55"/>
      <c r="Q41" s="61"/>
      <c r="R41" s="57"/>
    </row>
    <row r="42" spans="2:19" ht="15.75" customHeight="1">
      <c r="B42" s="37"/>
      <c r="C42" s="38" t="s">
        <v>40</v>
      </c>
      <c r="D42" s="51">
        <f>'Sub Case'!$P$17</f>
        <v>698</v>
      </c>
      <c r="E42" s="51">
        <f>'Sub Case'!$P$27</f>
        <v>897</v>
      </c>
      <c r="F42" s="51">
        <f>'Sub Case'!$P$35</f>
        <v>148</v>
      </c>
      <c r="G42" s="51">
        <f>'Sub Case'!$P$42</f>
        <v>740</v>
      </c>
      <c r="H42" s="47">
        <f>SUM(D42:G42)</f>
        <v>2483</v>
      </c>
      <c r="I42" s="61"/>
      <c r="J42" s="51">
        <f>'Sub Case'!$P$68</f>
        <v>298</v>
      </c>
      <c r="K42" s="51">
        <f>'Sub Case'!$P$81</f>
        <v>651</v>
      </c>
      <c r="L42" s="51">
        <f>'Sub Case'!$P$134</f>
        <v>3765</v>
      </c>
      <c r="M42" s="51">
        <f>'Sub Case'!$P$101</f>
        <v>555</v>
      </c>
      <c r="N42" s="51">
        <f>'Sub Case'!$P$116</f>
        <v>504</v>
      </c>
      <c r="O42" s="51">
        <f>'Sub Case'!$P$129</f>
        <v>43</v>
      </c>
      <c r="P42" s="49">
        <f t="shared" si="0"/>
        <v>5816</v>
      </c>
      <c r="Q42" s="61"/>
      <c r="R42" s="50">
        <f t="shared" si="1"/>
        <v>8299</v>
      </c>
    </row>
    <row r="43" spans="2:19" ht="15.75" customHeight="1">
      <c r="B43" s="37"/>
      <c r="C43" s="38" t="s">
        <v>26</v>
      </c>
      <c r="D43" s="202">
        <v>709</v>
      </c>
      <c r="E43" s="202">
        <v>117</v>
      </c>
      <c r="F43" s="202">
        <v>310</v>
      </c>
      <c r="G43" s="202">
        <v>192</v>
      </c>
      <c r="H43" s="47">
        <f>SUM(D43:G43)</f>
        <v>1328</v>
      </c>
      <c r="I43" s="61"/>
      <c r="J43" s="202">
        <v>258</v>
      </c>
      <c r="K43" s="202">
        <v>304</v>
      </c>
      <c r="L43" s="51">
        <v>0</v>
      </c>
      <c r="M43" s="202">
        <v>229</v>
      </c>
      <c r="N43" s="202">
        <v>655</v>
      </c>
      <c r="O43" s="202">
        <v>61</v>
      </c>
      <c r="P43" s="49">
        <f t="shared" si="0"/>
        <v>1507</v>
      </c>
      <c r="Q43" s="61"/>
      <c r="R43" s="50">
        <f t="shared" si="1"/>
        <v>2835</v>
      </c>
    </row>
    <row r="44" spans="2:19" ht="15.75" customHeight="1">
      <c r="B44" s="37"/>
      <c r="C44" s="38" t="s">
        <v>27</v>
      </c>
      <c r="D44" s="203">
        <v>28</v>
      </c>
      <c r="E44" s="203">
        <v>2</v>
      </c>
      <c r="F44" s="203">
        <v>0</v>
      </c>
      <c r="G44" s="203">
        <v>2</v>
      </c>
      <c r="H44" s="47">
        <f>SUM(D44:G44)</f>
        <v>32</v>
      </c>
      <c r="I44" s="61"/>
      <c r="J44" s="203">
        <v>6</v>
      </c>
      <c r="K44" s="203">
        <v>1</v>
      </c>
      <c r="L44" s="203">
        <v>0</v>
      </c>
      <c r="M44" s="203">
        <v>0</v>
      </c>
      <c r="N44" s="203">
        <v>5</v>
      </c>
      <c r="O44" s="203">
        <v>1</v>
      </c>
      <c r="P44" s="49">
        <f t="shared" si="0"/>
        <v>13</v>
      </c>
      <c r="Q44" s="61"/>
      <c r="R44" s="50">
        <f t="shared" si="1"/>
        <v>45</v>
      </c>
    </row>
    <row r="45" spans="2:19" ht="15.75" customHeight="1">
      <c r="B45" s="39" t="s">
        <v>209</v>
      </c>
      <c r="C45" s="38"/>
      <c r="D45" s="62"/>
      <c r="E45" s="62"/>
      <c r="F45" s="63"/>
      <c r="G45" s="62"/>
      <c r="H45" s="59"/>
      <c r="I45" s="64"/>
      <c r="J45" s="62"/>
      <c r="K45" s="62"/>
      <c r="L45" s="62"/>
      <c r="M45" s="62"/>
      <c r="N45" s="62"/>
      <c r="O45" s="63"/>
      <c r="P45" s="55"/>
      <c r="Q45" s="64"/>
      <c r="R45" s="58"/>
      <c r="S45" s="35"/>
    </row>
    <row r="46" spans="2:19" ht="15.75" customHeight="1">
      <c r="B46" s="37"/>
      <c r="C46" s="38" t="s">
        <v>40</v>
      </c>
      <c r="D46" s="51">
        <f>'Sub Case'!$R$17</f>
        <v>727</v>
      </c>
      <c r="E46" s="51">
        <f>'Sub Case'!$R$27</f>
        <v>970</v>
      </c>
      <c r="F46" s="51">
        <f>'Sub Case'!$R$35</f>
        <v>155</v>
      </c>
      <c r="G46" s="51">
        <f>'Sub Case'!$R$42</f>
        <v>857</v>
      </c>
      <c r="H46" s="47">
        <f>SUM(D46:G46)</f>
        <v>2709</v>
      </c>
      <c r="I46" s="61"/>
      <c r="J46" s="51">
        <f>'Sub Case'!$R$68</f>
        <v>330</v>
      </c>
      <c r="K46" s="51">
        <f>'Sub Case'!$R$81</f>
        <v>740</v>
      </c>
      <c r="L46" s="51">
        <f>'Sub Case'!$R$134</f>
        <v>3731</v>
      </c>
      <c r="M46" s="51">
        <f>'Sub Case'!$R$101</f>
        <v>615</v>
      </c>
      <c r="N46" s="51">
        <f>'Sub Case'!$R$116</f>
        <v>639</v>
      </c>
      <c r="O46" s="51">
        <f>'Sub Case'!$R$129</f>
        <v>56</v>
      </c>
      <c r="P46" s="49">
        <f t="shared" si="0"/>
        <v>6111</v>
      </c>
      <c r="Q46" s="61"/>
      <c r="R46" s="50">
        <f t="shared" si="1"/>
        <v>8820</v>
      </c>
    </row>
    <row r="47" spans="2:19" ht="15.75" customHeight="1">
      <c r="B47" s="37"/>
      <c r="C47" s="38" t="s">
        <v>26</v>
      </c>
      <c r="D47" s="202">
        <v>793</v>
      </c>
      <c r="E47" s="202">
        <v>134</v>
      </c>
      <c r="F47" s="202">
        <v>407</v>
      </c>
      <c r="G47" s="202">
        <v>174</v>
      </c>
      <c r="H47" s="47">
        <f>SUM(D47:G47)</f>
        <v>1508</v>
      </c>
      <c r="I47" s="61"/>
      <c r="J47" s="202">
        <v>241</v>
      </c>
      <c r="K47" s="202">
        <v>263</v>
      </c>
      <c r="L47" s="51">
        <v>0</v>
      </c>
      <c r="M47" s="202">
        <v>269</v>
      </c>
      <c r="N47" s="202">
        <v>703</v>
      </c>
      <c r="O47" s="202">
        <v>69</v>
      </c>
      <c r="P47" s="49">
        <f t="shared" si="0"/>
        <v>1545</v>
      </c>
      <c r="Q47" s="61"/>
      <c r="R47" s="50">
        <f t="shared" si="1"/>
        <v>3053</v>
      </c>
    </row>
    <row r="48" spans="2:19" ht="15.75" customHeight="1">
      <c r="B48" s="37"/>
      <c r="C48" s="38" t="s">
        <v>27</v>
      </c>
      <c r="D48" s="203">
        <v>32</v>
      </c>
      <c r="E48" s="203">
        <v>1</v>
      </c>
      <c r="F48" s="203">
        <v>1</v>
      </c>
      <c r="G48" s="203">
        <v>7</v>
      </c>
      <c r="H48" s="47">
        <f>SUM(D48:G48)</f>
        <v>41</v>
      </c>
      <c r="I48" s="61"/>
      <c r="J48" s="203">
        <v>17</v>
      </c>
      <c r="K48" s="203">
        <v>1</v>
      </c>
      <c r="L48" s="203">
        <v>0</v>
      </c>
      <c r="M48" s="203">
        <v>0</v>
      </c>
      <c r="N48" s="203">
        <v>8</v>
      </c>
      <c r="O48" s="203">
        <v>1</v>
      </c>
      <c r="P48" s="49">
        <f t="shared" si="0"/>
        <v>27</v>
      </c>
      <c r="Q48" s="61"/>
      <c r="R48" s="50">
        <f t="shared" si="1"/>
        <v>68</v>
      </c>
    </row>
    <row r="49" spans="1:19" ht="15.75" customHeight="1">
      <c r="A49" s="175"/>
      <c r="B49" s="39" t="s">
        <v>210</v>
      </c>
      <c r="C49" s="38"/>
      <c r="D49" s="62"/>
      <c r="E49" s="62"/>
      <c r="F49" s="63"/>
      <c r="G49" s="62"/>
      <c r="H49" s="59"/>
      <c r="I49" s="64"/>
      <c r="J49" s="62"/>
      <c r="K49" s="62"/>
      <c r="L49" s="62"/>
      <c r="M49" s="62"/>
      <c r="N49" s="62"/>
      <c r="O49" s="63"/>
      <c r="P49" s="55"/>
      <c r="Q49" s="64"/>
      <c r="R49" s="57"/>
      <c r="S49" s="35"/>
    </row>
    <row r="50" spans="1:19" ht="15.75" customHeight="1">
      <c r="B50" s="37"/>
      <c r="C50" s="38" t="s">
        <v>40</v>
      </c>
      <c r="D50" s="51">
        <f>'Sub Case'!$T$17</f>
        <v>757</v>
      </c>
      <c r="E50" s="51">
        <f>'Sub Case'!$T$27</f>
        <v>1025</v>
      </c>
      <c r="F50" s="51">
        <f>'Sub Case'!$T$35</f>
        <v>183</v>
      </c>
      <c r="G50" s="51">
        <f>'Sub Case'!$T$42</f>
        <v>921</v>
      </c>
      <c r="H50" s="47">
        <f>SUM(D50:G50)</f>
        <v>2886</v>
      </c>
      <c r="I50" s="61"/>
      <c r="J50" s="51">
        <f>'Sub Case'!$T$68</f>
        <v>306</v>
      </c>
      <c r="K50" s="51">
        <f>'Sub Case'!$T$81</f>
        <v>787</v>
      </c>
      <c r="L50" s="51">
        <f>'Sub Case'!$T$134</f>
        <v>3997</v>
      </c>
      <c r="M50" s="51">
        <f>'Sub Case'!$T$101</f>
        <v>632</v>
      </c>
      <c r="N50" s="51">
        <f>'Sub Case'!$T$116</f>
        <v>595</v>
      </c>
      <c r="O50" s="51">
        <f>'Sub Case'!$T$129</f>
        <v>29</v>
      </c>
      <c r="P50" s="49">
        <f t="shared" si="0"/>
        <v>6346</v>
      </c>
      <c r="Q50" s="61"/>
      <c r="R50" s="50">
        <f t="shared" si="1"/>
        <v>9232</v>
      </c>
    </row>
    <row r="51" spans="1:19" ht="15.75" customHeight="1">
      <c r="B51" s="37"/>
      <c r="C51" s="38" t="s">
        <v>26</v>
      </c>
      <c r="D51" s="202">
        <v>818</v>
      </c>
      <c r="E51" s="202">
        <v>166</v>
      </c>
      <c r="F51" s="202">
        <v>412</v>
      </c>
      <c r="G51" s="202">
        <v>190</v>
      </c>
      <c r="H51" s="47">
        <f>SUM(D51:G51)</f>
        <v>1586</v>
      </c>
      <c r="I51" s="61"/>
      <c r="J51" s="202">
        <v>276</v>
      </c>
      <c r="K51" s="202">
        <v>318</v>
      </c>
      <c r="L51" s="51">
        <v>0</v>
      </c>
      <c r="M51" s="202">
        <v>317</v>
      </c>
      <c r="N51" s="202">
        <v>839</v>
      </c>
      <c r="O51" s="202">
        <v>70</v>
      </c>
      <c r="P51" s="49">
        <f t="shared" si="0"/>
        <v>1820</v>
      </c>
      <c r="Q51" s="61"/>
      <c r="R51" s="50">
        <f t="shared" si="1"/>
        <v>3406</v>
      </c>
    </row>
    <row r="52" spans="1:19" ht="15.75" customHeight="1">
      <c r="B52" s="37"/>
      <c r="C52" s="38" t="s">
        <v>27</v>
      </c>
      <c r="D52" s="203">
        <v>39</v>
      </c>
      <c r="E52" s="203">
        <v>0</v>
      </c>
      <c r="F52" s="203">
        <v>3</v>
      </c>
      <c r="G52" s="203">
        <v>7</v>
      </c>
      <c r="H52" s="47">
        <f>SUM(D52:G52)</f>
        <v>49</v>
      </c>
      <c r="I52" s="61"/>
      <c r="J52" s="203">
        <v>11</v>
      </c>
      <c r="K52" s="203">
        <v>1</v>
      </c>
      <c r="L52" s="203">
        <v>0</v>
      </c>
      <c r="M52" s="203">
        <v>0</v>
      </c>
      <c r="N52" s="203">
        <v>5</v>
      </c>
      <c r="O52" s="203">
        <v>1</v>
      </c>
      <c r="P52" s="49">
        <f t="shared" si="0"/>
        <v>18</v>
      </c>
      <c r="Q52" s="61"/>
      <c r="R52" s="50">
        <f t="shared" si="1"/>
        <v>67</v>
      </c>
    </row>
    <row r="53" spans="1:19" ht="15.75" customHeight="1">
      <c r="A53" s="176"/>
      <c r="B53" s="39" t="s">
        <v>211</v>
      </c>
      <c r="C53" s="38"/>
      <c r="D53" s="53"/>
      <c r="E53" s="53"/>
      <c r="F53" s="54"/>
      <c r="G53" s="53"/>
      <c r="H53" s="53"/>
      <c r="I53" s="48"/>
      <c r="J53" s="53"/>
      <c r="K53" s="53"/>
      <c r="L53" s="53"/>
      <c r="M53" s="53"/>
      <c r="N53" s="53"/>
      <c r="O53" s="54"/>
      <c r="P53" s="55"/>
      <c r="Q53" s="56"/>
      <c r="R53" s="57"/>
      <c r="S53" s="35"/>
    </row>
    <row r="54" spans="1:19" ht="15.75" customHeight="1">
      <c r="B54" s="37"/>
      <c r="C54" s="38" t="s">
        <v>40</v>
      </c>
      <c r="D54" s="51">
        <f>'Sub Case'!$V$17</f>
        <v>0</v>
      </c>
      <c r="E54" s="51">
        <f>'Sub Case'!$V$27</f>
        <v>0</v>
      </c>
      <c r="F54" s="51">
        <f>'Sub Case'!$V$35</f>
        <v>0</v>
      </c>
      <c r="G54" s="51">
        <f>'Sub Case'!$V$42</f>
        <v>0</v>
      </c>
      <c r="H54" s="47">
        <f>SUM(D54:G54)</f>
        <v>0</v>
      </c>
      <c r="I54" s="61"/>
      <c r="J54" s="51">
        <f>'Sub Case'!$V$68</f>
        <v>0</v>
      </c>
      <c r="K54" s="51">
        <f>'Sub Case'!$V$81</f>
        <v>0</v>
      </c>
      <c r="L54" s="51">
        <f>'Sub Case'!$V$134</f>
        <v>0</v>
      </c>
      <c r="M54" s="51">
        <f>'Sub Case'!$V$101</f>
        <v>0</v>
      </c>
      <c r="N54" s="51">
        <f>'Sub Case'!$V$116</f>
        <v>0</v>
      </c>
      <c r="O54" s="51">
        <f>'Sub Case'!$V$129</f>
        <v>0</v>
      </c>
      <c r="P54" s="49">
        <f>SUM(J54:O54)</f>
        <v>0</v>
      </c>
      <c r="Q54" s="48"/>
      <c r="R54" s="50">
        <f>H54+P54</f>
        <v>0</v>
      </c>
    </row>
    <row r="55" spans="1:19" ht="15.75" customHeight="1">
      <c r="B55" s="37"/>
      <c r="C55" s="38" t="s">
        <v>26</v>
      </c>
      <c r="D55" s="202"/>
      <c r="E55" s="202"/>
      <c r="F55" s="202"/>
      <c r="G55" s="202"/>
      <c r="H55" s="47">
        <f>SUM(D55:G55)</f>
        <v>0</v>
      </c>
      <c r="I55" s="61"/>
      <c r="J55" s="202"/>
      <c r="K55" s="202"/>
      <c r="L55" s="51">
        <v>0</v>
      </c>
      <c r="M55" s="202"/>
      <c r="N55" s="202"/>
      <c r="O55" s="202"/>
      <c r="P55" s="49">
        <f>SUM(J55:O55)</f>
        <v>0</v>
      </c>
      <c r="Q55" s="48"/>
      <c r="R55" s="50">
        <f>H55+P55</f>
        <v>0</v>
      </c>
    </row>
    <row r="56" spans="1:19" ht="15.75" customHeight="1">
      <c r="B56" s="37"/>
      <c r="C56" s="38" t="s">
        <v>27</v>
      </c>
      <c r="D56" s="203"/>
      <c r="E56" s="203"/>
      <c r="F56" s="203"/>
      <c r="G56" s="203"/>
      <c r="H56" s="47">
        <f>SUM(D56:G56)</f>
        <v>0</v>
      </c>
      <c r="I56" s="61"/>
      <c r="J56" s="203"/>
      <c r="K56" s="203"/>
      <c r="L56" s="203"/>
      <c r="M56" s="203"/>
      <c r="N56" s="203"/>
      <c r="O56" s="203"/>
      <c r="P56" s="49">
        <f>SUM(J56:O56)</f>
        <v>0</v>
      </c>
      <c r="Q56" s="48"/>
      <c r="R56" s="50">
        <f>H56+P56</f>
        <v>0</v>
      </c>
    </row>
    <row r="57" spans="1:19" ht="15.75" customHeight="1">
      <c r="B57" s="39" t="s">
        <v>212</v>
      </c>
      <c r="C57" s="38"/>
      <c r="D57" s="53"/>
      <c r="E57" s="53"/>
      <c r="F57" s="54"/>
      <c r="G57" s="53"/>
      <c r="H57" s="53"/>
      <c r="I57" s="48"/>
      <c r="J57" s="53"/>
      <c r="K57" s="53"/>
      <c r="L57" s="53"/>
      <c r="M57" s="53"/>
      <c r="N57" s="53"/>
      <c r="O57" s="54"/>
      <c r="P57" s="55"/>
      <c r="Q57" s="56"/>
      <c r="R57" s="58"/>
      <c r="S57" s="35"/>
    </row>
    <row r="58" spans="1:19" ht="15.75" customHeight="1">
      <c r="B58" s="37"/>
      <c r="C58" s="38" t="s">
        <v>40</v>
      </c>
      <c r="D58" s="51">
        <f>'Sub Case'!$X$17</f>
        <v>0</v>
      </c>
      <c r="E58" s="51">
        <f>'Sub Case'!$X$27</f>
        <v>0</v>
      </c>
      <c r="F58" s="51">
        <f>'Sub Case'!$X$35</f>
        <v>0</v>
      </c>
      <c r="G58" s="51">
        <f>'Sub Case'!$X$42</f>
        <v>0</v>
      </c>
      <c r="H58" s="47">
        <f>SUM(D58:G58)</f>
        <v>0</v>
      </c>
      <c r="I58" s="61"/>
      <c r="J58" s="51">
        <f>'Sub Case'!$X$68</f>
        <v>0</v>
      </c>
      <c r="K58" s="51">
        <f>'Sub Case'!$X$81</f>
        <v>0</v>
      </c>
      <c r="L58" s="51">
        <f>'Sub Case'!$X$134</f>
        <v>0</v>
      </c>
      <c r="M58" s="51">
        <f>'Sub Case'!$X$101</f>
        <v>0</v>
      </c>
      <c r="N58" s="51">
        <f>'Sub Case'!$X$116</f>
        <v>0</v>
      </c>
      <c r="O58" s="51">
        <f>'Sub Case'!$X$129</f>
        <v>0</v>
      </c>
      <c r="P58" s="49">
        <f>SUM(J58:O58)</f>
        <v>0</v>
      </c>
      <c r="Q58" s="48"/>
      <c r="R58" s="50">
        <f>H58+P58</f>
        <v>0</v>
      </c>
    </row>
    <row r="59" spans="1:19" ht="15.75" customHeight="1">
      <c r="B59" s="37"/>
      <c r="C59" s="38" t="s">
        <v>26</v>
      </c>
      <c r="D59" s="202"/>
      <c r="E59" s="202"/>
      <c r="F59" s="202"/>
      <c r="G59" s="202"/>
      <c r="H59" s="47">
        <f>SUM(D59:G59)</f>
        <v>0</v>
      </c>
      <c r="I59" s="61"/>
      <c r="J59" s="202"/>
      <c r="K59" s="202"/>
      <c r="L59" s="51">
        <v>0</v>
      </c>
      <c r="M59" s="202"/>
      <c r="N59" s="202"/>
      <c r="O59" s="202"/>
      <c r="P59" s="49">
        <f>SUM(J59:O59)</f>
        <v>0</v>
      </c>
      <c r="Q59" s="48"/>
      <c r="R59" s="50">
        <f>H59+P59</f>
        <v>0</v>
      </c>
    </row>
    <row r="60" spans="1:19" ht="15.75" customHeight="1">
      <c r="B60" s="37"/>
      <c r="C60" s="38" t="s">
        <v>27</v>
      </c>
      <c r="D60" s="203"/>
      <c r="E60" s="203"/>
      <c r="F60" s="203"/>
      <c r="G60" s="203"/>
      <c r="H60" s="47">
        <f>SUM(D60:G60)</f>
        <v>0</v>
      </c>
      <c r="I60" s="61"/>
      <c r="J60" s="203"/>
      <c r="K60" s="203"/>
      <c r="L60" s="203"/>
      <c r="M60" s="203"/>
      <c r="N60" s="203"/>
      <c r="O60" s="203"/>
      <c r="P60" s="49">
        <f>SUM(J60:O60)</f>
        <v>0</v>
      </c>
      <c r="Q60" s="48"/>
      <c r="R60" s="50">
        <f>H60+P60</f>
        <v>0</v>
      </c>
    </row>
    <row r="61" spans="1:19" ht="15.75" customHeight="1">
      <c r="B61" s="39" t="s">
        <v>213</v>
      </c>
      <c r="C61" s="38"/>
      <c r="D61" s="53"/>
      <c r="E61" s="53"/>
      <c r="F61" s="54"/>
      <c r="G61" s="53"/>
      <c r="H61" s="59"/>
      <c r="I61" s="56"/>
      <c r="J61" s="53"/>
      <c r="K61" s="53"/>
      <c r="L61" s="53"/>
      <c r="M61" s="53"/>
      <c r="N61" s="53"/>
      <c r="O61" s="54"/>
      <c r="P61" s="55"/>
      <c r="Q61" s="56"/>
      <c r="R61" s="57"/>
      <c r="S61" s="35"/>
    </row>
    <row r="62" spans="1:19" ht="15.75" customHeight="1">
      <c r="B62" s="37"/>
      <c r="C62" s="38" t="s">
        <v>40</v>
      </c>
      <c r="D62" s="51">
        <f>'Sub Case'!$Z$17</f>
        <v>0</v>
      </c>
      <c r="E62" s="51">
        <f>'Sub Case'!$Z$27</f>
        <v>0</v>
      </c>
      <c r="F62" s="51">
        <f>'Sub Case'!$Z$35</f>
        <v>0</v>
      </c>
      <c r="G62" s="51">
        <f>'Sub Case'!$Z$42</f>
        <v>0</v>
      </c>
      <c r="H62" s="47">
        <f>SUM(D62:G62)</f>
        <v>0</v>
      </c>
      <c r="I62" s="61"/>
      <c r="J62" s="51">
        <f>'Sub Case'!$Z$68</f>
        <v>0</v>
      </c>
      <c r="K62" s="51">
        <f>'Sub Case'!$Z$81</f>
        <v>0</v>
      </c>
      <c r="L62" s="51">
        <f>'Sub Case'!$Z$134</f>
        <v>0</v>
      </c>
      <c r="M62" s="51">
        <f>'Sub Case'!$Z$101</f>
        <v>0</v>
      </c>
      <c r="N62" s="51">
        <f>'Sub Case'!$Z$116</f>
        <v>0</v>
      </c>
      <c r="O62" s="51">
        <f>'Sub Case'!$Z$129</f>
        <v>0</v>
      </c>
      <c r="P62" s="49">
        <f>SUM(J62:O62)</f>
        <v>0</v>
      </c>
      <c r="Q62" s="48"/>
      <c r="R62" s="50">
        <f>H62+P62</f>
        <v>0</v>
      </c>
    </row>
    <row r="63" spans="1:19" ht="15.75" customHeight="1">
      <c r="B63" s="37"/>
      <c r="C63" s="38" t="s">
        <v>26</v>
      </c>
      <c r="D63" s="202"/>
      <c r="E63" s="202"/>
      <c r="F63" s="202"/>
      <c r="G63" s="202"/>
      <c r="H63" s="47">
        <f>SUM(D63:G63)</f>
        <v>0</v>
      </c>
      <c r="I63" s="61"/>
      <c r="J63" s="202"/>
      <c r="K63" s="202"/>
      <c r="L63" s="51">
        <v>0</v>
      </c>
      <c r="M63" s="202"/>
      <c r="N63" s="202"/>
      <c r="O63" s="202"/>
      <c r="P63" s="49">
        <f>SUM(J63:O63)</f>
        <v>0</v>
      </c>
      <c r="Q63" s="48"/>
      <c r="R63" s="50">
        <f>H63+P63</f>
        <v>0</v>
      </c>
    </row>
    <row r="64" spans="1:19" ht="15.75" customHeight="1">
      <c r="B64" s="37"/>
      <c r="C64" s="38" t="s">
        <v>27</v>
      </c>
      <c r="D64" s="203"/>
      <c r="E64" s="203"/>
      <c r="F64" s="203"/>
      <c r="G64" s="203"/>
      <c r="H64" s="47">
        <f>SUM(D64:G64)</f>
        <v>0</v>
      </c>
      <c r="I64" s="61"/>
      <c r="J64" s="203"/>
      <c r="K64" s="203"/>
      <c r="L64" s="203"/>
      <c r="M64" s="203"/>
      <c r="N64" s="203"/>
      <c r="O64" s="203"/>
      <c r="P64" s="49">
        <f>SUM(J64:O64)</f>
        <v>0</v>
      </c>
      <c r="Q64" s="48"/>
      <c r="R64" s="50">
        <f>H64+P64</f>
        <v>0</v>
      </c>
    </row>
    <row r="65" spans="2:24" ht="15.75" customHeight="1">
      <c r="B65" s="31" t="s">
        <v>2</v>
      </c>
      <c r="C65" s="38"/>
      <c r="D65" s="146"/>
      <c r="E65" s="146"/>
      <c r="F65" s="147"/>
      <c r="G65" s="146"/>
      <c r="H65" s="160"/>
      <c r="I65" s="161"/>
      <c r="J65" s="146"/>
      <c r="K65" s="146"/>
      <c r="L65" s="146"/>
      <c r="M65" s="146"/>
      <c r="N65" s="146"/>
      <c r="O65" s="147"/>
      <c r="P65" s="55"/>
      <c r="Q65" s="64"/>
      <c r="R65" s="57"/>
      <c r="S65" s="35"/>
    </row>
    <row r="66" spans="2:24" ht="15.75" customHeight="1">
      <c r="C66" s="38" t="s">
        <v>40</v>
      </c>
      <c r="D66" s="162">
        <f t="shared" ref="D66:G68" si="2">SUM(D54+D58+D62+D18+D22+D26+D30+D34+D38+D42+D46+D50)</f>
        <v>6022</v>
      </c>
      <c r="E66" s="162">
        <f t="shared" si="2"/>
        <v>7752</v>
      </c>
      <c r="F66" s="162">
        <f t="shared" si="2"/>
        <v>1407</v>
      </c>
      <c r="G66" s="162">
        <f t="shared" si="2"/>
        <v>6844</v>
      </c>
      <c r="H66" s="163">
        <f>SUM(D66:G66)</f>
        <v>22025</v>
      </c>
      <c r="I66" s="164"/>
      <c r="J66" s="162">
        <f t="shared" ref="J66:O68" si="3">SUM(J54+J58+J62+J18+J22+J26+J30+J34+J38+J42+J46+J50)</f>
        <v>2462</v>
      </c>
      <c r="K66" s="162">
        <f t="shared" si="3"/>
        <v>6566</v>
      </c>
      <c r="L66" s="162">
        <f t="shared" si="3"/>
        <v>32177</v>
      </c>
      <c r="M66" s="162">
        <f t="shared" si="3"/>
        <v>4792</v>
      </c>
      <c r="N66" s="162">
        <f t="shared" si="3"/>
        <v>4942</v>
      </c>
      <c r="O66" s="162">
        <f t="shared" si="3"/>
        <v>399</v>
      </c>
      <c r="P66" s="49">
        <f t="shared" si="0"/>
        <v>51338</v>
      </c>
      <c r="Q66" s="61"/>
      <c r="R66" s="50">
        <f t="shared" si="1"/>
        <v>73363</v>
      </c>
    </row>
    <row r="67" spans="2:24" ht="15.75" customHeight="1">
      <c r="C67" s="38" t="s">
        <v>26</v>
      </c>
      <c r="D67" s="162">
        <f t="shared" si="2"/>
        <v>6443</v>
      </c>
      <c r="E67" s="162">
        <f t="shared" si="2"/>
        <v>1335</v>
      </c>
      <c r="F67" s="162">
        <f t="shared" si="2"/>
        <v>3007</v>
      </c>
      <c r="G67" s="162">
        <f t="shared" si="2"/>
        <v>1659</v>
      </c>
      <c r="H67" s="163">
        <f>SUM(D67:G67)</f>
        <v>12444</v>
      </c>
      <c r="I67" s="164"/>
      <c r="J67" s="162">
        <f t="shared" si="3"/>
        <v>2469</v>
      </c>
      <c r="K67" s="162">
        <f t="shared" si="3"/>
        <v>2838</v>
      </c>
      <c r="L67" s="162">
        <f t="shared" si="3"/>
        <v>0</v>
      </c>
      <c r="M67" s="162">
        <f t="shared" si="3"/>
        <v>2152</v>
      </c>
      <c r="N67" s="162">
        <f t="shared" si="3"/>
        <v>6142</v>
      </c>
      <c r="O67" s="162">
        <f t="shared" si="3"/>
        <v>533</v>
      </c>
      <c r="P67" s="49">
        <f t="shared" si="0"/>
        <v>14134</v>
      </c>
      <c r="Q67" s="61"/>
      <c r="R67" s="50">
        <f t="shared" si="1"/>
        <v>26578</v>
      </c>
    </row>
    <row r="68" spans="2:24" ht="15.75" customHeight="1">
      <c r="C68" s="38" t="s">
        <v>27</v>
      </c>
      <c r="D68" s="162">
        <f t="shared" si="2"/>
        <v>296</v>
      </c>
      <c r="E68" s="162">
        <f t="shared" si="2"/>
        <v>12</v>
      </c>
      <c r="F68" s="162">
        <f t="shared" si="2"/>
        <v>20</v>
      </c>
      <c r="G68" s="162">
        <f t="shared" si="2"/>
        <v>37</v>
      </c>
      <c r="H68" s="163">
        <f>SUM(D68:G68)</f>
        <v>365</v>
      </c>
      <c r="I68" s="165"/>
      <c r="J68" s="162">
        <f t="shared" si="3"/>
        <v>108</v>
      </c>
      <c r="K68" s="162">
        <f t="shared" si="3"/>
        <v>10</v>
      </c>
      <c r="L68" s="162">
        <f t="shared" si="3"/>
        <v>10</v>
      </c>
      <c r="M68" s="162">
        <f t="shared" si="3"/>
        <v>1</v>
      </c>
      <c r="N68" s="162">
        <f t="shared" si="3"/>
        <v>34</v>
      </c>
      <c r="O68" s="162">
        <f t="shared" si="3"/>
        <v>8</v>
      </c>
      <c r="P68" s="177">
        <f t="shared" si="0"/>
        <v>171</v>
      </c>
      <c r="Q68" s="61"/>
      <c r="R68" s="178">
        <f t="shared" si="1"/>
        <v>536</v>
      </c>
    </row>
    <row r="69" spans="2:24" ht="15.75" customHeight="1">
      <c r="B69" s="31" t="s">
        <v>126</v>
      </c>
      <c r="C69" s="38"/>
      <c r="D69" s="166"/>
      <c r="E69" s="166"/>
      <c r="F69" s="167"/>
      <c r="G69" s="166"/>
      <c r="H69" s="168"/>
      <c r="I69" s="169"/>
      <c r="J69" s="166"/>
      <c r="K69" s="166"/>
      <c r="L69" s="166"/>
      <c r="M69" s="166"/>
      <c r="N69" s="166"/>
      <c r="O69" s="167"/>
      <c r="P69" s="179"/>
      <c r="Q69" s="180"/>
      <c r="R69" s="181"/>
    </row>
    <row r="70" spans="2:24">
      <c r="C70" s="38" t="s">
        <v>40</v>
      </c>
      <c r="D70" s="170">
        <f t="shared" ref="D70:H70" si="4">D66/D14</f>
        <v>0.75275000000000003</v>
      </c>
      <c r="E70" s="170">
        <f t="shared" si="4"/>
        <v>0.7752</v>
      </c>
      <c r="F70" s="170">
        <f t="shared" si="4"/>
        <v>0.7405263157894737</v>
      </c>
      <c r="G70" s="170">
        <f t="shared" si="4"/>
        <v>0.9505555555555556</v>
      </c>
      <c r="H70" s="171">
        <f t="shared" si="4"/>
        <v>0.8127306273062731</v>
      </c>
      <c r="I70" s="172"/>
      <c r="J70" s="170">
        <f t="shared" ref="J70:P70" si="5">J66/J14</f>
        <v>0.47346153846153849</v>
      </c>
      <c r="K70" s="170">
        <f t="shared" si="5"/>
        <v>0.85272727272727278</v>
      </c>
      <c r="L70" s="170">
        <f t="shared" si="5"/>
        <v>0.61878846153846156</v>
      </c>
      <c r="M70" s="170">
        <f t="shared" si="5"/>
        <v>0.95840000000000003</v>
      </c>
      <c r="N70" s="170">
        <f t="shared" si="5"/>
        <v>0.68638888888888894</v>
      </c>
      <c r="O70" s="170">
        <f t="shared" si="5"/>
        <v>1.1399999999999999</v>
      </c>
      <c r="P70" s="182">
        <f t="shared" si="5"/>
        <v>0.66285345384118788</v>
      </c>
      <c r="Q70" s="183"/>
      <c r="R70" s="184">
        <f>R66/R14</f>
        <v>0.70170253467240551</v>
      </c>
    </row>
    <row r="71" spans="2:24">
      <c r="C71" s="38" t="s">
        <v>26</v>
      </c>
      <c r="D71" s="170">
        <f>IF((AND(D15=0,D67=0)),0,(IF(AND(D15=0,D67&gt;0),1,(D67/D15))))</f>
        <v>0.7857317073170732</v>
      </c>
      <c r="E71" s="170">
        <f t="shared" ref="E71:G71" si="6">IF((AND(E15=0,E67=0)),0,(IF(AND(E15=0,E67&gt;0),1,(E67/E15))))</f>
        <v>0.63571428571428568</v>
      </c>
      <c r="F71" s="170">
        <f t="shared" si="6"/>
        <v>1.1565384615384615</v>
      </c>
      <c r="G71" s="170">
        <f t="shared" si="6"/>
        <v>0.82950000000000002</v>
      </c>
      <c r="H71" s="171">
        <f t="shared" ref="H71" si="7">H67/H15</f>
        <v>0.83516778523489932</v>
      </c>
      <c r="I71" s="172"/>
      <c r="J71" s="170">
        <f>IF((AND(J15=0,J67=0)),0,(IF(AND(J15=0,J67&gt;0),1,(J67/J15))))</f>
        <v>0.41149999999999998</v>
      </c>
      <c r="K71" s="170">
        <f t="shared" ref="K71:O71" si="8">IF((AND(K15=0,K67=0)),0,(IF(AND(K15=0,K67&gt;0),1,(K67/K15))))</f>
        <v>0.74684210526315786</v>
      </c>
      <c r="L71" s="174">
        <v>0</v>
      </c>
      <c r="M71" s="170">
        <f t="shared" si="8"/>
        <v>0.86080000000000001</v>
      </c>
      <c r="N71" s="170">
        <f t="shared" si="8"/>
        <v>0.72258823529411764</v>
      </c>
      <c r="O71" s="170">
        <f t="shared" si="8"/>
        <v>0.66625000000000001</v>
      </c>
      <c r="P71" s="182">
        <f t="shared" ref="P71" si="9">P67/P15</f>
        <v>0.65435185185185185</v>
      </c>
      <c r="Q71" s="183"/>
      <c r="R71" s="184">
        <f t="shared" ref="R71:R72" si="10">R67/R15</f>
        <v>0.72816438356164381</v>
      </c>
    </row>
    <row r="72" spans="2:24">
      <c r="C72" s="38" t="s">
        <v>27</v>
      </c>
      <c r="D72" s="170">
        <f>IF((AND(D16=0,D68=0)),0,(IF(AND(D16=0,D68&gt;0),1,(D68/D16))))</f>
        <v>0.65777777777777779</v>
      </c>
      <c r="E72" s="170">
        <f t="shared" ref="E72:G72" si="11">IF((AND(E16=0,E68=0)),0,(IF(AND(E16=0,E68&gt;0),1,(E68/E16))))</f>
        <v>0.48</v>
      </c>
      <c r="F72" s="170">
        <f t="shared" si="11"/>
        <v>6.666666666666667</v>
      </c>
      <c r="G72" s="170">
        <f t="shared" si="11"/>
        <v>1.0571428571428572</v>
      </c>
      <c r="H72" s="171">
        <f t="shared" ref="H72" si="12">H68/H16</f>
        <v>0.71150097465886941</v>
      </c>
      <c r="I72" s="173"/>
      <c r="J72" s="170">
        <f>IF((AND(J16=0,J68=0)),0,(IF(AND(J16=0,J68&gt;0),1,(J68/J16))))</f>
        <v>1.08</v>
      </c>
      <c r="K72" s="170">
        <f t="shared" ref="K72:O72" si="13">IF((AND(K16=0,K68=0)),0,(IF(AND(K16=0,K68&gt;0),1,(K68/K16))))</f>
        <v>0.66666666666666663</v>
      </c>
      <c r="L72" s="170">
        <f t="shared" si="13"/>
        <v>1</v>
      </c>
      <c r="M72" s="170">
        <f t="shared" si="13"/>
        <v>0.2</v>
      </c>
      <c r="N72" s="170">
        <f t="shared" si="13"/>
        <v>0.97142857142857142</v>
      </c>
      <c r="O72" s="170">
        <f t="shared" si="13"/>
        <v>0.32</v>
      </c>
      <c r="P72" s="182">
        <f t="shared" ref="P72" si="14">P68/P16</f>
        <v>0.9</v>
      </c>
      <c r="Q72" s="183"/>
      <c r="R72" s="184">
        <f t="shared" si="10"/>
        <v>0.76244665718349924</v>
      </c>
    </row>
    <row r="73" spans="2:24" ht="11.25" customHeight="1">
      <c r="S73" s="13"/>
      <c r="T73" s="13"/>
      <c r="U73" s="13"/>
    </row>
    <row r="74" spans="2:24" ht="11.25" customHeight="1">
      <c r="S74" s="13"/>
      <c r="T74" s="13"/>
      <c r="U74" s="13"/>
    </row>
    <row r="75" spans="2:24" ht="11.25" customHeight="1">
      <c r="S75" s="13"/>
      <c r="T75" s="13"/>
      <c r="U75" s="13"/>
    </row>
    <row r="76" spans="2:24" ht="15.75">
      <c r="S76" s="7"/>
      <c r="T76" s="11"/>
      <c r="U76" s="12"/>
    </row>
    <row r="77" spans="2:24" ht="15.75">
      <c r="V77" s="40" t="s">
        <v>47</v>
      </c>
      <c r="W77" s="18" t="s">
        <v>116</v>
      </c>
      <c r="X77" s="17">
        <v>1</v>
      </c>
    </row>
    <row r="78" spans="2:24" ht="15.75">
      <c r="V78" s="40" t="s">
        <v>48</v>
      </c>
      <c r="W78" s="16" t="s">
        <v>117</v>
      </c>
      <c r="X78" s="17">
        <v>2</v>
      </c>
    </row>
    <row r="79" spans="2:24" ht="15.75">
      <c r="V79" s="40" t="s">
        <v>49</v>
      </c>
      <c r="W79" s="16" t="s">
        <v>118</v>
      </c>
      <c r="X79" s="17">
        <v>3</v>
      </c>
    </row>
    <row r="80" spans="2:24" ht="15.75">
      <c r="V80" s="40" t="s">
        <v>50</v>
      </c>
      <c r="W80" s="16" t="s">
        <v>119</v>
      </c>
      <c r="X80" s="17">
        <v>4</v>
      </c>
    </row>
    <row r="81" spans="22:24" ht="15.75">
      <c r="V81" s="40" t="s">
        <v>51</v>
      </c>
      <c r="W81" s="16" t="s">
        <v>120</v>
      </c>
      <c r="X81" s="17">
        <v>5</v>
      </c>
    </row>
    <row r="82" spans="22:24">
      <c r="V82" s="40" t="s">
        <v>52</v>
      </c>
      <c r="W82" s="17" t="s">
        <v>121</v>
      </c>
      <c r="X82" s="17">
        <v>6</v>
      </c>
    </row>
    <row r="83" spans="22:24">
      <c r="V83" s="40" t="s">
        <v>53</v>
      </c>
      <c r="W83" s="17" t="s">
        <v>122</v>
      </c>
      <c r="X83" s="17">
        <v>7</v>
      </c>
    </row>
    <row r="84" spans="22:24">
      <c r="V84" s="40" t="s">
        <v>54</v>
      </c>
      <c r="W84" s="17" t="s">
        <v>123</v>
      </c>
      <c r="X84" s="17">
        <v>8</v>
      </c>
    </row>
    <row r="85" spans="22:24">
      <c r="V85" s="40" t="s">
        <v>55</v>
      </c>
      <c r="W85" s="17" t="s">
        <v>124</v>
      </c>
      <c r="X85" s="17">
        <v>9</v>
      </c>
    </row>
    <row r="86" spans="22:24" ht="15.75">
      <c r="V86" s="40" t="s">
        <v>56</v>
      </c>
      <c r="W86" s="16" t="s">
        <v>113</v>
      </c>
      <c r="X86" s="17">
        <v>10</v>
      </c>
    </row>
    <row r="87" spans="22:24" ht="15.75">
      <c r="V87" s="40" t="s">
        <v>57</v>
      </c>
      <c r="W87" s="16" t="s">
        <v>114</v>
      </c>
      <c r="X87" s="17"/>
    </row>
    <row r="88" spans="22:24" ht="15.75">
      <c r="V88" s="40" t="s">
        <v>58</v>
      </c>
      <c r="W88" s="16" t="s">
        <v>115</v>
      </c>
      <c r="X88" s="17"/>
    </row>
    <row r="89" spans="22:24">
      <c r="V89" s="40" t="s">
        <v>59</v>
      </c>
      <c r="W89" s="17"/>
      <c r="X89" s="17"/>
    </row>
    <row r="90" spans="22:24">
      <c r="V90" s="40" t="s">
        <v>60</v>
      </c>
      <c r="W90" s="17"/>
      <c r="X90" s="17"/>
    </row>
    <row r="91" spans="22:24">
      <c r="V91" s="40" t="s">
        <v>61</v>
      </c>
      <c r="W91" s="17"/>
      <c r="X91" s="17"/>
    </row>
    <row r="92" spans="22:24">
      <c r="V92" s="40" t="s">
        <v>62</v>
      </c>
      <c r="W92" s="17"/>
      <c r="X92" s="17"/>
    </row>
    <row r="93" spans="22:24">
      <c r="V93" s="40" t="s">
        <v>63</v>
      </c>
      <c r="W93" s="17"/>
      <c r="X93" s="17"/>
    </row>
    <row r="94" spans="22:24">
      <c r="V94" s="40" t="s">
        <v>64</v>
      </c>
      <c r="W94" s="17"/>
      <c r="X94" s="17"/>
    </row>
    <row r="95" spans="22:24">
      <c r="V95" s="40" t="s">
        <v>65</v>
      </c>
      <c r="W95" s="17"/>
      <c r="X95" s="17"/>
    </row>
    <row r="96" spans="22:24">
      <c r="V96" s="40" t="s">
        <v>66</v>
      </c>
      <c r="W96" s="17"/>
      <c r="X96" s="17"/>
    </row>
    <row r="97" spans="22:24">
      <c r="V97" s="40" t="s">
        <v>67</v>
      </c>
      <c r="W97" s="17"/>
      <c r="X97" s="17"/>
    </row>
    <row r="98" spans="22:24">
      <c r="V98" s="40" t="s">
        <v>68</v>
      </c>
      <c r="W98" s="17"/>
      <c r="X98" s="17"/>
    </row>
    <row r="99" spans="22:24">
      <c r="V99" s="40" t="s">
        <v>69</v>
      </c>
      <c r="W99" s="17"/>
      <c r="X99" s="17"/>
    </row>
    <row r="100" spans="22:24">
      <c r="V100" s="40" t="s">
        <v>70</v>
      </c>
      <c r="W100" s="17"/>
      <c r="X100" s="17"/>
    </row>
    <row r="101" spans="22:24">
      <c r="V101" s="40" t="s">
        <v>125</v>
      </c>
      <c r="W101" s="17"/>
      <c r="X101" s="17"/>
    </row>
    <row r="102" spans="22:24">
      <c r="V102" s="40" t="s">
        <v>71</v>
      </c>
      <c r="W102" s="17"/>
      <c r="X102" s="17"/>
    </row>
    <row r="103" spans="22:24">
      <c r="V103" s="40" t="s">
        <v>72</v>
      </c>
      <c r="W103" s="17"/>
      <c r="X103" s="17"/>
    </row>
    <row r="104" spans="22:24">
      <c r="V104" s="40" t="s">
        <v>73</v>
      </c>
      <c r="W104" s="17"/>
      <c r="X104" s="17"/>
    </row>
    <row r="105" spans="22:24">
      <c r="V105" s="40" t="s">
        <v>74</v>
      </c>
      <c r="W105" s="17"/>
      <c r="X105" s="17"/>
    </row>
    <row r="106" spans="22:24">
      <c r="V106" s="40" t="s">
        <v>75</v>
      </c>
      <c r="W106" s="17"/>
      <c r="X106" s="17"/>
    </row>
    <row r="107" spans="22:24">
      <c r="V107" s="40" t="s">
        <v>76</v>
      </c>
      <c r="W107" s="17"/>
      <c r="X107" s="17"/>
    </row>
    <row r="108" spans="22:24">
      <c r="V108" s="40" t="s">
        <v>77</v>
      </c>
      <c r="W108" s="17"/>
      <c r="X108" s="17"/>
    </row>
    <row r="109" spans="22:24">
      <c r="V109" s="40" t="s">
        <v>78</v>
      </c>
      <c r="W109" s="17"/>
      <c r="X109" s="17"/>
    </row>
    <row r="110" spans="22:24">
      <c r="V110" s="40" t="s">
        <v>79</v>
      </c>
      <c r="W110" s="17"/>
      <c r="X110" s="17"/>
    </row>
    <row r="111" spans="22:24">
      <c r="V111" s="40" t="s">
        <v>80</v>
      </c>
      <c r="W111" s="17"/>
      <c r="X111" s="17"/>
    </row>
    <row r="112" spans="22:24">
      <c r="V112" s="40" t="s">
        <v>81</v>
      </c>
      <c r="W112" s="17"/>
      <c r="X112" s="17"/>
    </row>
    <row r="113" spans="22:24">
      <c r="V113" s="40" t="s">
        <v>82</v>
      </c>
      <c r="W113" s="17"/>
      <c r="X113" s="17"/>
    </row>
    <row r="114" spans="22:24">
      <c r="V114" s="40" t="s">
        <v>83</v>
      </c>
      <c r="W114" s="17"/>
      <c r="X114" s="17"/>
    </row>
    <row r="115" spans="22:24">
      <c r="V115" s="40" t="s">
        <v>84</v>
      </c>
      <c r="W115" s="17"/>
      <c r="X115" s="17"/>
    </row>
    <row r="116" spans="22:24">
      <c r="V116" s="40" t="s">
        <v>85</v>
      </c>
      <c r="W116" s="17"/>
      <c r="X116" s="17"/>
    </row>
    <row r="117" spans="22:24">
      <c r="V117" s="40" t="s">
        <v>86</v>
      </c>
      <c r="W117" s="17"/>
      <c r="X117" s="17"/>
    </row>
    <row r="118" spans="22:24">
      <c r="V118" s="40" t="s">
        <v>87</v>
      </c>
      <c r="W118" s="17"/>
      <c r="X118" s="17"/>
    </row>
    <row r="119" spans="22:24">
      <c r="V119" s="40" t="s">
        <v>88</v>
      </c>
      <c r="W119" s="17"/>
      <c r="X119" s="17"/>
    </row>
    <row r="120" spans="22:24">
      <c r="V120" s="40" t="s">
        <v>89</v>
      </c>
      <c r="W120" s="17"/>
      <c r="X120" s="17"/>
    </row>
    <row r="121" spans="22:24">
      <c r="V121" s="40" t="s">
        <v>90</v>
      </c>
      <c r="W121" s="17"/>
      <c r="X121" s="17"/>
    </row>
    <row r="122" spans="22:24">
      <c r="V122" s="40" t="s">
        <v>91</v>
      </c>
      <c r="W122" s="17"/>
      <c r="X122" s="17"/>
    </row>
    <row r="123" spans="22:24">
      <c r="V123" s="40" t="s">
        <v>92</v>
      </c>
      <c r="W123" s="17"/>
      <c r="X123" s="17"/>
    </row>
    <row r="124" spans="22:24">
      <c r="V124" s="40" t="s">
        <v>93</v>
      </c>
      <c r="W124" s="17"/>
      <c r="X124" s="17"/>
    </row>
    <row r="125" spans="22:24">
      <c r="V125" s="40" t="s">
        <v>94</v>
      </c>
      <c r="W125" s="17"/>
      <c r="X125" s="17"/>
    </row>
    <row r="126" spans="22:24">
      <c r="V126" s="40" t="s">
        <v>95</v>
      </c>
      <c r="W126" s="17"/>
      <c r="X126" s="17"/>
    </row>
    <row r="127" spans="22:24">
      <c r="V127" s="40" t="s">
        <v>96</v>
      </c>
      <c r="W127" s="17"/>
      <c r="X127" s="17"/>
    </row>
    <row r="128" spans="22:24">
      <c r="V128" s="40" t="s">
        <v>97</v>
      </c>
      <c r="W128" s="17"/>
      <c r="X128" s="17"/>
    </row>
    <row r="129" spans="22:24">
      <c r="V129" s="40" t="s">
        <v>98</v>
      </c>
      <c r="W129" s="17"/>
      <c r="X129" s="17"/>
    </row>
    <row r="130" spans="22:24">
      <c r="V130" s="40" t="s">
        <v>99</v>
      </c>
      <c r="W130" s="17"/>
      <c r="X130" s="17"/>
    </row>
    <row r="131" spans="22:24">
      <c r="V131" s="40" t="s">
        <v>100</v>
      </c>
      <c r="W131" s="17"/>
      <c r="X131" s="17"/>
    </row>
    <row r="132" spans="22:24">
      <c r="V132" s="40" t="s">
        <v>101</v>
      </c>
      <c r="W132" s="17"/>
      <c r="X132" s="17"/>
    </row>
    <row r="133" spans="22:24">
      <c r="V133" s="40" t="s">
        <v>102</v>
      </c>
      <c r="W133" s="17"/>
      <c r="X133" s="17"/>
    </row>
    <row r="134" spans="22:24">
      <c r="V134" s="40" t="s">
        <v>103</v>
      </c>
      <c r="W134" s="17"/>
      <c r="X134" s="17"/>
    </row>
    <row r="135" spans="22:24">
      <c r="V135" s="40" t="s">
        <v>104</v>
      </c>
      <c r="W135" s="17"/>
      <c r="X135" s="17"/>
    </row>
    <row r="136" spans="22:24">
      <c r="V136" s="40" t="s">
        <v>105</v>
      </c>
      <c r="W136" s="17"/>
      <c r="X136" s="17"/>
    </row>
    <row r="137" spans="22:24">
      <c r="V137" s="40" t="s">
        <v>106</v>
      </c>
      <c r="W137" s="17"/>
      <c r="X137" s="17"/>
    </row>
    <row r="138" spans="22:24">
      <c r="V138" s="40" t="s">
        <v>107</v>
      </c>
      <c r="W138" s="17"/>
      <c r="X138" s="17"/>
    </row>
    <row r="139" spans="22:24">
      <c r="V139" s="40" t="s">
        <v>108</v>
      </c>
      <c r="W139" s="17"/>
      <c r="X139" s="17"/>
    </row>
    <row r="140" spans="22:24">
      <c r="V140" s="40" t="s">
        <v>109</v>
      </c>
      <c r="W140" s="17"/>
      <c r="X140" s="17"/>
    </row>
    <row r="141" spans="22:24">
      <c r="V141" s="40" t="s">
        <v>110</v>
      </c>
      <c r="X141" s="17"/>
    </row>
    <row r="142" spans="22:24">
      <c r="V142" s="40" t="s">
        <v>111</v>
      </c>
      <c r="X142" s="17"/>
    </row>
    <row r="143" spans="22:24">
      <c r="V143" s="40" t="s">
        <v>112</v>
      </c>
      <c r="X143" s="17"/>
    </row>
  </sheetData>
  <sheetProtection algorithmName="SHA-512" hashValue="0N8fB660WUsDvbIrGzPB4nfc8+7kwRblUb36j4QRrOsI8RPOSEl+XAXmhiKeoK3+dk8V/cHKLoLGR+7H2b9WAA==" saltValue="7eE++5vn0WKJIYexleOXyg==" spinCount="100000" sheet="1" formatColumns="0" formatRows="0"/>
  <dataConsolidate/>
  <mergeCells count="7">
    <mergeCell ref="K2:M3"/>
    <mergeCell ref="N2:N3"/>
    <mergeCell ref="N8:P8"/>
    <mergeCell ref="D6:E6"/>
    <mergeCell ref="D7:E7"/>
    <mergeCell ref="D8:E8"/>
    <mergeCell ref="G8:H8"/>
  </mergeCells>
  <conditionalFormatting sqref="V77:V110">
    <cfRule type="expression" dxfId="114" priority="8" stopIfTrue="1">
      <formula>$AY67="YES"</formula>
    </cfRule>
  </conditionalFormatting>
  <conditionalFormatting sqref="V111 V122">
    <cfRule type="expression" dxfId="113" priority="7" stopIfTrue="1">
      <formula>#REF!="YES"</formula>
    </cfRule>
  </conditionalFormatting>
  <conditionalFormatting sqref="V135:V143">
    <cfRule type="expression" dxfId="112" priority="5" stopIfTrue="1">
      <formula>$AY143="YES"</formula>
    </cfRule>
  </conditionalFormatting>
  <conditionalFormatting sqref="V133:V134 V112:V121 V123">
    <cfRule type="expression" dxfId="111" priority="4" stopIfTrue="1">
      <formula>#REF!="YES"</formula>
    </cfRule>
  </conditionalFormatting>
  <conditionalFormatting sqref="V124:V132">
    <cfRule type="expression" dxfId="110" priority="1" stopIfTrue="1">
      <formula>$AY134="YES"</formula>
    </cfRule>
  </conditionalFormatting>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18:O64">
      <formula1>0</formula1>
    </dataValidation>
  </dataValidations>
  <pageMargins left="0.43" right="0.2" top="0.55000000000000004" bottom="0.44" header="0.2" footer="0.2"/>
  <pageSetup scale="50" orientation="portrait" r:id="rId1"/>
  <headerFooter>
    <oddFooter>&amp;L&amp;F</oddFooter>
  </headerFooter>
  <ignoredErrors>
    <ignoredError sqref="H66:H6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2" workbookViewId="0">
      <selection activeCell="D6" sqref="D6"/>
    </sheetView>
  </sheetViews>
  <sheetFormatPr defaultRowHeight="15"/>
  <cols>
    <col min="1" max="5" width="9.140625" style="19"/>
    <col min="6" max="6" width="11.42578125" style="19" customWidth="1"/>
    <col min="7" max="14" width="9.140625" style="19"/>
    <col min="15" max="15" width="10.42578125" style="19" customWidth="1"/>
    <col min="16" max="16384" width="9.140625" style="19"/>
  </cols>
  <sheetData>
    <row r="1" spans="1:18">
      <c r="A1" s="19" t="s">
        <v>311</v>
      </c>
    </row>
    <row r="2" spans="1:18">
      <c r="A2" s="38" t="s">
        <v>370</v>
      </c>
      <c r="B2" s="395" t="str">
        <f>'Outputs Monthly'!D8</f>
        <v>Brevard</v>
      </c>
      <c r="C2" s="395"/>
      <c r="D2" s="395"/>
    </row>
    <row r="3" spans="1:18">
      <c r="H3" s="35"/>
      <c r="I3" s="35"/>
      <c r="J3" s="35"/>
      <c r="K3" s="35"/>
      <c r="L3" s="35"/>
      <c r="M3" s="35"/>
      <c r="N3" s="35"/>
      <c r="O3" s="35"/>
      <c r="P3" s="35"/>
      <c r="Q3" s="35"/>
      <c r="R3" s="35"/>
    </row>
    <row r="4" spans="1:18" ht="26.25">
      <c r="D4" s="359" t="s">
        <v>127</v>
      </c>
      <c r="E4" s="359" t="s">
        <v>128</v>
      </c>
      <c r="F4" s="359" t="s">
        <v>34</v>
      </c>
      <c r="G4" s="359" t="s">
        <v>129</v>
      </c>
      <c r="H4" s="360" t="s">
        <v>36</v>
      </c>
      <c r="J4" s="359" t="s">
        <v>130</v>
      </c>
      <c r="K4" s="359" t="s">
        <v>131</v>
      </c>
      <c r="L4" s="359" t="s">
        <v>132</v>
      </c>
      <c r="M4" s="359" t="s">
        <v>37</v>
      </c>
      <c r="N4" s="359" t="s">
        <v>38</v>
      </c>
      <c r="O4" s="359" t="s">
        <v>39</v>
      </c>
      <c r="P4" s="359" t="s">
        <v>36</v>
      </c>
      <c r="R4" s="35"/>
    </row>
    <row r="5" spans="1:18" ht="16.5" thickBot="1">
      <c r="B5" s="39" t="s">
        <v>202</v>
      </c>
      <c r="C5" s="38"/>
      <c r="D5" s="53"/>
      <c r="E5" s="53"/>
      <c r="F5" s="54"/>
      <c r="G5" s="53"/>
      <c r="H5" s="215"/>
      <c r="I5" s="56"/>
      <c r="J5" s="53"/>
      <c r="K5" s="53"/>
      <c r="L5" s="53"/>
      <c r="M5" s="53"/>
      <c r="N5" s="53"/>
      <c r="O5" s="224"/>
      <c r="P5" s="216"/>
      <c r="Q5" s="56"/>
    </row>
    <row r="6" spans="1:18">
      <c r="B6" s="37"/>
      <c r="C6" s="38" t="s">
        <v>312</v>
      </c>
      <c r="D6" s="361">
        <f>IFERROR(VLOOKUP($B$2,OutputsData!$A$4:$MW$70,MATCH(LEFT($B5,3)&amp;"Cases/Def"&amp;D$4,OutputsData!$A$75:$MW$75,0)),0)</f>
        <v>556</v>
      </c>
      <c r="E6" s="362">
        <f>IFERROR(VLOOKUP($B$2,OutputsData!$A$4:$MW$70,MATCH(LEFT($B5,3)&amp;"Cases/Def"&amp;E$4,OutputsData!$A$75:$MW$75,0)),0)</f>
        <v>756</v>
      </c>
      <c r="F6" s="362">
        <f>IFERROR(VLOOKUP($B$2,OutputsData!$A$4:$MW$70,MATCH(LEFT($B5,3)&amp;"Cases/Def"&amp;F$4,OutputsData!$A$75:$MW$75,0)),0)</f>
        <v>154</v>
      </c>
      <c r="G6" s="362">
        <f>IFERROR(VLOOKUP($B$2,OutputsData!$A$4:$MW$70,MATCH(LEFT($B5,3)&amp;"Cases/Def"&amp;G$4,OutputsData!$A$75:$MW$75,0)),0)</f>
        <v>464</v>
      </c>
      <c r="H6" s="220">
        <f>SUM(D6:G6)</f>
        <v>1930</v>
      </c>
      <c r="I6" s="209"/>
      <c r="J6" s="361">
        <f>IFERROR(VLOOKUP($B$2,OutputsData!$A$4:$MW$70,MATCH(LEFT($B5,3)&amp;"Cases/Def"&amp;J$4,OutputsData!$A$75:$MW$75,0)),0)</f>
        <v>270</v>
      </c>
      <c r="K6" s="362">
        <f>IFERROR(VLOOKUP($B$2,OutputsData!$A$4:$MW$70,MATCH(LEFT($B5,3)&amp;"Cases/Def"&amp;K$4,OutputsData!$A$75:$MW$75,0)),0)</f>
        <v>658</v>
      </c>
      <c r="L6" s="362">
        <f>IFERROR(VLOOKUP($B$2,OutputsData!$A$4:$MW$70,MATCH(LEFT($B5,3)&amp;"Cases/Def"&amp;L$4,OutputsData!$A$75:$MW$75,0)),0)</f>
        <v>2488</v>
      </c>
      <c r="M6" s="362">
        <f>IFERROR(VLOOKUP($B$2,OutputsData!$A$4:$MW$70,MATCH(LEFT($B5,3)&amp;"Cases/Def"&amp;M$4,OutputsData!$A$75:$MW$75,0)),0)</f>
        <v>393</v>
      </c>
      <c r="N6" s="362">
        <f>IFERROR(VLOOKUP($B$2,OutputsData!$A$4:$MW$70,MATCH(LEFT($B5,3)&amp;"Cases/Def"&amp;N$4,OutputsData!$A$75:$MW$75,0)),0)</f>
        <v>568</v>
      </c>
      <c r="O6" s="362">
        <f>IFERROR(VLOOKUP($B$2,OutputsData!$A$4:$MW$70,MATCH(LEFT($B5,3)&amp;"Cases/Def"&amp;O$4,OutputsData!$A$75:$MW$75,0)),0)</f>
        <v>37</v>
      </c>
      <c r="P6" s="225">
        <f>SUM(J6:O6)</f>
        <v>4414</v>
      </c>
      <c r="Q6" s="61"/>
    </row>
    <row r="7" spans="1:18">
      <c r="B7" s="37"/>
      <c r="C7" s="38" t="s">
        <v>313</v>
      </c>
      <c r="D7" s="221">
        <f>'Sub Case'!$D$17</f>
        <v>499</v>
      </c>
      <c r="E7" s="219">
        <f>'Sub Case'!$D$27</f>
        <v>755</v>
      </c>
      <c r="F7" s="219">
        <f>'Sub Case'!$D$35</f>
        <v>149</v>
      </c>
      <c r="G7" s="219">
        <f>'Sub Case'!$D$42</f>
        <v>563</v>
      </c>
      <c r="H7" s="222">
        <f>SUM(D7:G7)</f>
        <v>1966</v>
      </c>
      <c r="I7" s="209"/>
      <c r="J7" s="221">
        <f>'Sub Case'!$D$68</f>
        <v>198</v>
      </c>
      <c r="K7" s="219">
        <f>'Sub Case'!$D$81</f>
        <v>654</v>
      </c>
      <c r="L7" s="219">
        <f>'Sub Case'!$D$134</f>
        <v>2535</v>
      </c>
      <c r="M7" s="219">
        <f>'Sub Case'!$D$101</f>
        <v>451</v>
      </c>
      <c r="N7" s="219">
        <f>'Sub Case'!$D$116</f>
        <v>518</v>
      </c>
      <c r="O7" s="219">
        <f>'Sub Case'!$D$129</f>
        <v>45</v>
      </c>
      <c r="P7" s="226">
        <f>SUM(J7:O7)</f>
        <v>4401</v>
      </c>
      <c r="Q7" s="61"/>
    </row>
    <row r="8" spans="1:18">
      <c r="B8" s="37"/>
      <c r="C8" s="38" t="s">
        <v>314</v>
      </c>
      <c r="D8" s="363">
        <f>D7-D6</f>
        <v>-57</v>
      </c>
      <c r="E8" s="364">
        <f t="shared" ref="E8:H8" si="0">E7-E6</f>
        <v>-1</v>
      </c>
      <c r="F8" s="364">
        <f t="shared" si="0"/>
        <v>-5</v>
      </c>
      <c r="G8" s="364">
        <f t="shared" si="0"/>
        <v>99</v>
      </c>
      <c r="H8" s="223">
        <f t="shared" si="0"/>
        <v>36</v>
      </c>
      <c r="I8" s="209"/>
      <c r="J8" s="363">
        <f t="shared" ref="J8:P8" si="1">J7-J6</f>
        <v>-72</v>
      </c>
      <c r="K8" s="364">
        <f t="shared" si="1"/>
        <v>-4</v>
      </c>
      <c r="L8" s="364">
        <f t="shared" si="1"/>
        <v>47</v>
      </c>
      <c r="M8" s="364">
        <f t="shared" si="1"/>
        <v>58</v>
      </c>
      <c r="N8" s="364">
        <f t="shared" si="1"/>
        <v>-50</v>
      </c>
      <c r="O8" s="364">
        <f t="shared" si="1"/>
        <v>8</v>
      </c>
      <c r="P8" s="223">
        <f t="shared" si="1"/>
        <v>-13</v>
      </c>
      <c r="Q8" s="61"/>
    </row>
    <row r="9" spans="1:18" ht="15.75" thickBot="1">
      <c r="B9" s="37"/>
      <c r="C9" s="38" t="s">
        <v>315</v>
      </c>
      <c r="D9" s="365">
        <f>IFERROR(ROUND(D8/D6,4),0)</f>
        <v>-0.10249999999999999</v>
      </c>
      <c r="E9" s="366">
        <f t="shared" ref="E9:H9" si="2">IFERROR(ROUND(E8/E6,4),0)</f>
        <v>-1.2999999999999999E-3</v>
      </c>
      <c r="F9" s="366">
        <f t="shared" si="2"/>
        <v>-3.2500000000000001E-2</v>
      </c>
      <c r="G9" s="366">
        <f t="shared" si="2"/>
        <v>0.21340000000000001</v>
      </c>
      <c r="H9" s="367">
        <f t="shared" si="2"/>
        <v>1.8700000000000001E-2</v>
      </c>
      <c r="J9" s="365">
        <f t="shared" ref="J9:P9" si="3">IFERROR(ROUND(J8/J6,4),0)</f>
        <v>-0.26669999999999999</v>
      </c>
      <c r="K9" s="368">
        <f t="shared" si="3"/>
        <v>-6.1000000000000004E-3</v>
      </c>
      <c r="L9" s="368">
        <f t="shared" si="3"/>
        <v>1.89E-2</v>
      </c>
      <c r="M9" s="368">
        <f t="shared" si="3"/>
        <v>0.14760000000000001</v>
      </c>
      <c r="N9" s="368">
        <f t="shared" si="3"/>
        <v>-8.7999999999999995E-2</v>
      </c>
      <c r="O9" s="368">
        <f t="shared" si="3"/>
        <v>0.2162</v>
      </c>
      <c r="P9" s="369">
        <f t="shared" si="3"/>
        <v>-2.8999999999999998E-3</v>
      </c>
    </row>
    <row r="10" spans="1:18">
      <c r="D10" s="215"/>
      <c r="E10" s="215"/>
      <c r="F10" s="215"/>
      <c r="G10" s="215"/>
      <c r="H10" s="215"/>
      <c r="I10" s="212"/>
      <c r="J10" s="215"/>
      <c r="K10" s="215"/>
      <c r="L10" s="215"/>
      <c r="M10" s="215"/>
      <c r="N10" s="215"/>
      <c r="O10" s="215"/>
      <c r="P10" s="216"/>
      <c r="Q10" s="64"/>
    </row>
    <row r="11" spans="1:18">
      <c r="B11" s="37"/>
      <c r="C11" s="38"/>
      <c r="D11" s="215"/>
      <c r="E11" s="215"/>
      <c r="F11" s="215"/>
      <c r="G11" s="215"/>
      <c r="H11" s="215"/>
      <c r="I11" s="212"/>
      <c r="J11" s="215"/>
      <c r="K11" s="215"/>
      <c r="L11" s="215"/>
      <c r="M11" s="215"/>
      <c r="N11" s="215"/>
      <c r="O11" s="215"/>
      <c r="P11" s="216"/>
      <c r="Q11" s="64"/>
    </row>
    <row r="12" spans="1:18" ht="16.5" thickBot="1">
      <c r="B12" s="39" t="s">
        <v>203</v>
      </c>
      <c r="C12" s="38"/>
      <c r="D12" s="215"/>
      <c r="E12" s="215"/>
      <c r="F12" s="217"/>
      <c r="G12" s="215"/>
      <c r="H12" s="215"/>
      <c r="I12" s="212"/>
      <c r="J12" s="215"/>
      <c r="K12" s="215"/>
      <c r="L12" s="215"/>
      <c r="M12" s="215"/>
      <c r="N12" s="215"/>
      <c r="O12" s="217"/>
      <c r="P12" s="216"/>
      <c r="Q12" s="64"/>
    </row>
    <row r="13" spans="1:18">
      <c r="B13" s="37"/>
      <c r="C13" s="38" t="s">
        <v>312</v>
      </c>
      <c r="D13" s="361">
        <f>IFERROR(VLOOKUP($B$2,OutputsData!$A$4:$MW$70,MATCH(LEFT($B12,3)&amp;"Cases/Def"&amp;D$4,OutputsData!$A$75:$MW$75,0)),0)</f>
        <v>682</v>
      </c>
      <c r="E13" s="362">
        <f>IFERROR(VLOOKUP($B$2,OutputsData!$A$4:$MW$70,MATCH(LEFT($B12,3)&amp;"Cases/Def"&amp;E$4,OutputsData!$A$75:$MW$75,0)),0)</f>
        <v>786</v>
      </c>
      <c r="F13" s="362">
        <f>IFERROR(VLOOKUP($B$2,OutputsData!$A$4:$MW$70,MATCH(LEFT($B12,3)&amp;"Cases/Def"&amp;F$4,OutputsData!$A$75:$MW$75,0)),0)</f>
        <v>153</v>
      </c>
      <c r="G13" s="362">
        <f>IFERROR(VLOOKUP($B$2,OutputsData!$A$4:$MW$70,MATCH(LEFT($B12,3)&amp;"Cases/Def"&amp;G$4,OutputsData!$A$75:$MW$75,0)),0)</f>
        <v>526</v>
      </c>
      <c r="H13" s="220">
        <f>SUM(D13:G13)</f>
        <v>2147</v>
      </c>
      <c r="I13" s="209"/>
      <c r="J13" s="361">
        <f>IFERROR(VLOOKUP($B$2,OutputsData!$A$4:$MW$70,MATCH(LEFT($B12,3)&amp;"Cases/Def"&amp;J$4,OutputsData!$A$75:$MW$75,0)),0)</f>
        <v>235</v>
      </c>
      <c r="K13" s="362">
        <f>IFERROR(VLOOKUP($B$2,OutputsData!$A$4:$MW$70,MATCH(LEFT($B12,3)&amp;"Cases/Def"&amp;K$4,OutputsData!$A$75:$MW$75,0)),0)</f>
        <v>677</v>
      </c>
      <c r="L13" s="362">
        <f>IFERROR(VLOOKUP($B$2,OutputsData!$A$4:$MW$70,MATCH(LEFT($B12,3)&amp;"Cases/Def"&amp;L$4,OutputsData!$A$75:$MW$75,0)),0)</f>
        <v>3043</v>
      </c>
      <c r="M13" s="362">
        <f>IFERROR(VLOOKUP($B$2,OutputsData!$A$4:$MW$70,MATCH(LEFT($B12,3)&amp;"Cases/Def"&amp;M$4,OutputsData!$A$75:$MW$75,0)),0)</f>
        <v>371</v>
      </c>
      <c r="N13" s="362">
        <f>IFERROR(VLOOKUP($B$2,OutputsData!$A$4:$MW$70,MATCH(LEFT($B12,3)&amp;"Cases/Def"&amp;N$4,OutputsData!$A$75:$MW$75,0)),0)</f>
        <v>546</v>
      </c>
      <c r="O13" s="362">
        <f>IFERROR(VLOOKUP($B$2,OutputsData!$A$4:$MW$70,MATCH(LEFT($B12,3)&amp;"Cases/Def"&amp;O$4,OutputsData!$A$75:$MW$75,0)),0)</f>
        <v>27</v>
      </c>
      <c r="P13" s="225">
        <f>SUM(J13:O13)</f>
        <v>4899</v>
      </c>
      <c r="Q13" s="61"/>
    </row>
    <row r="14" spans="1:18">
      <c r="B14" s="37"/>
      <c r="C14" s="38" t="s">
        <v>313</v>
      </c>
      <c r="D14" s="221">
        <f>'Sub Case'!$F$17</f>
        <v>624</v>
      </c>
      <c r="E14" s="219">
        <f>'Sub Case'!$F$27</f>
        <v>786</v>
      </c>
      <c r="F14" s="219">
        <f>'Sub Case'!$F$35</f>
        <v>148</v>
      </c>
      <c r="G14" s="219">
        <f>'Sub Case'!$F$42</f>
        <v>678</v>
      </c>
      <c r="H14" s="222">
        <f>SUM(D14:G14)</f>
        <v>2236</v>
      </c>
      <c r="I14" s="209"/>
      <c r="J14" s="221">
        <f>'Sub Case'!$F$68</f>
        <v>183</v>
      </c>
      <c r="K14" s="219">
        <f>'Sub Case'!$F$81</f>
        <v>675</v>
      </c>
      <c r="L14" s="219">
        <f>'Sub Case'!$F$134</f>
        <v>3090</v>
      </c>
      <c r="M14" s="219">
        <f>'Sub Case'!$F$101</f>
        <v>444</v>
      </c>
      <c r="N14" s="219">
        <f>'Sub Case'!$F$116</f>
        <v>509</v>
      </c>
      <c r="O14" s="219">
        <f>'Sub Case'!$F$129</f>
        <v>65</v>
      </c>
      <c r="P14" s="226">
        <f>SUM(J14:O14)</f>
        <v>4966</v>
      </c>
      <c r="Q14" s="61"/>
    </row>
    <row r="15" spans="1:18">
      <c r="B15" s="37"/>
      <c r="C15" s="38" t="s">
        <v>314</v>
      </c>
      <c r="D15" s="363">
        <f>D14-D13</f>
        <v>-58</v>
      </c>
      <c r="E15" s="364">
        <f t="shared" ref="E15" si="4">E14-E13</f>
        <v>0</v>
      </c>
      <c r="F15" s="364">
        <f t="shared" ref="F15" si="5">F14-F13</f>
        <v>-5</v>
      </c>
      <c r="G15" s="364">
        <f t="shared" ref="G15" si="6">G14-G13</f>
        <v>152</v>
      </c>
      <c r="H15" s="223">
        <f t="shared" ref="H15" si="7">H14-H13</f>
        <v>89</v>
      </c>
      <c r="I15" s="209"/>
      <c r="J15" s="363">
        <f t="shared" ref="J15" si="8">J14-J13</f>
        <v>-52</v>
      </c>
      <c r="K15" s="364">
        <f t="shared" ref="K15" si="9">K14-K13</f>
        <v>-2</v>
      </c>
      <c r="L15" s="364">
        <f t="shared" ref="L15" si="10">L14-L13</f>
        <v>47</v>
      </c>
      <c r="M15" s="364">
        <f t="shared" ref="M15" si="11">M14-M13</f>
        <v>73</v>
      </c>
      <c r="N15" s="364">
        <f t="shared" ref="N15" si="12">N14-N13</f>
        <v>-37</v>
      </c>
      <c r="O15" s="364">
        <f t="shared" ref="O15" si="13">O14-O13</f>
        <v>38</v>
      </c>
      <c r="P15" s="223">
        <f t="shared" ref="P15" si="14">P14-P13</f>
        <v>67</v>
      </c>
      <c r="Q15" s="61"/>
    </row>
    <row r="16" spans="1:18" ht="15.75" thickBot="1">
      <c r="C16" s="38" t="s">
        <v>315</v>
      </c>
      <c r="D16" s="365">
        <f>IFERROR(ROUND(D15/D13,4),0)</f>
        <v>-8.5000000000000006E-2</v>
      </c>
      <c r="E16" s="366">
        <f t="shared" ref="E16" si="15">IFERROR(ROUND(E15/E13,4),0)</f>
        <v>0</v>
      </c>
      <c r="F16" s="366">
        <f t="shared" ref="F16" si="16">IFERROR(ROUND(F15/F13,4),0)</f>
        <v>-3.27E-2</v>
      </c>
      <c r="G16" s="366">
        <f t="shared" ref="G16" si="17">IFERROR(ROUND(G15/G13,4),0)</f>
        <v>0.28899999999999998</v>
      </c>
      <c r="H16" s="367">
        <f t="shared" ref="H16" si="18">IFERROR(ROUND(H15/H13,4),0)</f>
        <v>4.1500000000000002E-2</v>
      </c>
      <c r="J16" s="365">
        <f t="shared" ref="J16" si="19">IFERROR(ROUND(J15/J13,4),0)</f>
        <v>-0.2213</v>
      </c>
      <c r="K16" s="368">
        <f t="shared" ref="K16" si="20">IFERROR(ROUND(K15/K13,4),0)</f>
        <v>-3.0000000000000001E-3</v>
      </c>
      <c r="L16" s="368">
        <f t="shared" ref="L16" si="21">IFERROR(ROUND(L15/L13,4),0)</f>
        <v>1.54E-2</v>
      </c>
      <c r="M16" s="368">
        <f t="shared" ref="M16" si="22">IFERROR(ROUND(M15/M13,4),0)</f>
        <v>0.1968</v>
      </c>
      <c r="N16" s="368">
        <f t="shared" ref="N16" si="23">IFERROR(ROUND(N15/N13,4),0)</f>
        <v>-6.7799999999999999E-2</v>
      </c>
      <c r="O16" s="368">
        <f t="shared" ref="O16" si="24">IFERROR(ROUND(O15/O13,4),0)</f>
        <v>1.4074</v>
      </c>
      <c r="P16" s="369">
        <f t="shared" ref="P16" si="25">IFERROR(ROUND(P15/P13,4),0)</f>
        <v>1.37E-2</v>
      </c>
    </row>
    <row r="17" spans="2:18">
      <c r="B17" s="37"/>
      <c r="C17" s="38"/>
      <c r="D17" s="215"/>
      <c r="E17" s="215"/>
      <c r="F17" s="215"/>
      <c r="G17" s="215"/>
      <c r="H17" s="215"/>
      <c r="I17" s="212"/>
      <c r="J17" s="215"/>
      <c r="K17" s="215"/>
      <c r="L17" s="215"/>
      <c r="M17" s="215"/>
      <c r="N17" s="215"/>
      <c r="O17" s="215"/>
      <c r="P17" s="216"/>
      <c r="Q17" s="64"/>
    </row>
    <row r="18" spans="2:18">
      <c r="B18" s="37"/>
      <c r="C18" s="38"/>
      <c r="D18" s="215"/>
      <c r="E18" s="215"/>
      <c r="F18" s="215"/>
      <c r="G18" s="215"/>
      <c r="H18" s="215"/>
      <c r="I18" s="212"/>
      <c r="J18" s="215"/>
      <c r="K18" s="215"/>
      <c r="L18" s="215"/>
      <c r="M18" s="215"/>
      <c r="N18" s="215"/>
      <c r="O18" s="215"/>
      <c r="P18" s="216"/>
      <c r="Q18" s="64"/>
    </row>
    <row r="19" spans="2:18" ht="16.5" thickBot="1">
      <c r="B19" s="39" t="s">
        <v>204</v>
      </c>
      <c r="C19" s="38"/>
      <c r="D19" s="215"/>
      <c r="E19" s="215"/>
      <c r="F19" s="217"/>
      <c r="G19" s="215"/>
      <c r="H19" s="215"/>
      <c r="I19" s="212"/>
      <c r="J19" s="215"/>
      <c r="K19" s="215"/>
      <c r="L19" s="215"/>
      <c r="M19" s="215"/>
      <c r="N19" s="215"/>
      <c r="O19" s="217"/>
      <c r="P19" s="216"/>
      <c r="Q19" s="64"/>
    </row>
    <row r="20" spans="2:18">
      <c r="B20" s="37"/>
      <c r="C20" s="38" t="s">
        <v>312</v>
      </c>
      <c r="D20" s="361">
        <f>IFERROR(VLOOKUP($B$2,OutputsData!$A$4:$MW$70,MATCH(LEFT($B19,3)&amp;"Cases/Def"&amp;D$4,OutputsData!$A$75:$MW$75,0)),0)</f>
        <v>733</v>
      </c>
      <c r="E20" s="362">
        <f>IFERROR(VLOOKUP($B$2,OutputsData!$A$4:$MW$70,MATCH(LEFT($B19,3)&amp;"Cases/Def"&amp;E$4,OutputsData!$A$75:$MW$75,0)),0)</f>
        <v>768</v>
      </c>
      <c r="F20" s="362">
        <f>IFERROR(VLOOKUP($B$2,OutputsData!$A$4:$MW$70,MATCH(LEFT($B19,3)&amp;"Cases/Def"&amp;F$4,OutputsData!$A$75:$MW$75,0)),0)</f>
        <v>162</v>
      </c>
      <c r="G20" s="362">
        <f>IFERROR(VLOOKUP($B$2,OutputsData!$A$4:$MW$70,MATCH(LEFT($B19,3)&amp;"Cases/Def"&amp;G$4,OutputsData!$A$75:$MW$75,0)),0)</f>
        <v>552</v>
      </c>
      <c r="H20" s="220">
        <f>SUM(D20:G20)</f>
        <v>2215</v>
      </c>
      <c r="I20" s="209"/>
      <c r="J20" s="361">
        <f>IFERROR(VLOOKUP($B$2,OutputsData!$A$4:$MW$70,MATCH(LEFT($B19,3)&amp;"Cases/Def"&amp;J$4,OutputsData!$A$75:$MW$75,0)),0)</f>
        <v>312</v>
      </c>
      <c r="K20" s="362">
        <f>IFERROR(VLOOKUP($B$2,OutputsData!$A$4:$MW$70,MATCH(LEFT($B19,3)&amp;"Cases/Def"&amp;K$4,OutputsData!$A$75:$MW$75,0)),0)</f>
        <v>657</v>
      </c>
      <c r="L20" s="362">
        <f>IFERROR(VLOOKUP($B$2,OutputsData!$A$4:$MW$70,MATCH(LEFT($B19,3)&amp;"Cases/Def"&amp;L$4,OutputsData!$A$75:$MW$75,0)),0)</f>
        <v>2795</v>
      </c>
      <c r="M20" s="362">
        <f>IFERROR(VLOOKUP($B$2,OutputsData!$A$4:$MW$70,MATCH(LEFT($B19,3)&amp;"Cases/Def"&amp;M$4,OutputsData!$A$75:$MW$75,0)),0)</f>
        <v>420</v>
      </c>
      <c r="N20" s="362">
        <f>IFERROR(VLOOKUP($B$2,OutputsData!$A$4:$MW$70,MATCH(LEFT($B19,3)&amp;"Cases/Def"&amp;N$4,OutputsData!$A$75:$MW$75,0)),0)</f>
        <v>550</v>
      </c>
      <c r="O20" s="362">
        <f>IFERROR(VLOOKUP($B$2,OutputsData!$A$4:$MW$70,MATCH(LEFT($B19,3)&amp;"Cases/Def"&amp;O$4,OutputsData!$A$75:$MW$75,0)),0)</f>
        <v>29</v>
      </c>
      <c r="P20" s="225">
        <f>SUM(J20:O20)</f>
        <v>4763</v>
      </c>
      <c r="Q20" s="61"/>
    </row>
    <row r="21" spans="2:18">
      <c r="B21" s="37"/>
      <c r="C21" s="38" t="s">
        <v>313</v>
      </c>
      <c r="D21" s="221">
        <f>'Sub Case'!$H$17</f>
        <v>675</v>
      </c>
      <c r="E21" s="219">
        <f>'Sub Case'!$H$27</f>
        <v>770</v>
      </c>
      <c r="F21" s="219">
        <f>'Sub Case'!$H$35</f>
        <v>155</v>
      </c>
      <c r="G21" s="219">
        <f>'Sub Case'!$H$42</f>
        <v>697</v>
      </c>
      <c r="H21" s="222">
        <f>SUM(D21:G21)</f>
        <v>2297</v>
      </c>
      <c r="I21" s="209"/>
      <c r="J21" s="221">
        <f>'Sub Case'!$H$68</f>
        <v>251</v>
      </c>
      <c r="K21" s="219">
        <f>'Sub Case'!$H$81</f>
        <v>654</v>
      </c>
      <c r="L21" s="219">
        <f>'Sub Case'!$H$134</f>
        <v>2840</v>
      </c>
      <c r="M21" s="219">
        <f>'Sub Case'!$H$101</f>
        <v>517</v>
      </c>
      <c r="N21" s="219">
        <f>'Sub Case'!$H$116</f>
        <v>507</v>
      </c>
      <c r="O21" s="219">
        <f>'Sub Case'!$H$129</f>
        <v>38</v>
      </c>
      <c r="P21" s="226">
        <f t="shared" ref="P21:P42" si="26">SUM(J21:O21)</f>
        <v>4807</v>
      </c>
      <c r="Q21" s="61"/>
    </row>
    <row r="22" spans="2:18">
      <c r="B22" s="37"/>
      <c r="C22" s="38" t="s">
        <v>314</v>
      </c>
      <c r="D22" s="363">
        <f>D21-D20</f>
        <v>-58</v>
      </c>
      <c r="E22" s="364">
        <f t="shared" ref="E22:H22" si="27">E21-E20</f>
        <v>2</v>
      </c>
      <c r="F22" s="364">
        <f t="shared" si="27"/>
        <v>-7</v>
      </c>
      <c r="G22" s="364">
        <f t="shared" si="27"/>
        <v>145</v>
      </c>
      <c r="H22" s="223">
        <f t="shared" si="27"/>
        <v>82</v>
      </c>
      <c r="I22" s="209"/>
      <c r="J22" s="363">
        <f t="shared" ref="J22:P22" si="28">J21-J20</f>
        <v>-61</v>
      </c>
      <c r="K22" s="364">
        <f t="shared" si="28"/>
        <v>-3</v>
      </c>
      <c r="L22" s="364">
        <f t="shared" si="28"/>
        <v>45</v>
      </c>
      <c r="M22" s="364">
        <f t="shared" si="28"/>
        <v>97</v>
      </c>
      <c r="N22" s="364">
        <f t="shared" si="28"/>
        <v>-43</v>
      </c>
      <c r="O22" s="364">
        <f t="shared" si="28"/>
        <v>9</v>
      </c>
      <c r="P22" s="223">
        <f t="shared" si="28"/>
        <v>44</v>
      </c>
      <c r="Q22" s="61"/>
    </row>
    <row r="23" spans="2:18" ht="15.75" thickBot="1">
      <c r="C23" s="38" t="s">
        <v>315</v>
      </c>
      <c r="D23" s="365">
        <f>IFERROR(ROUND(D22/D20,4),0)</f>
        <v>-7.9100000000000004E-2</v>
      </c>
      <c r="E23" s="366">
        <f t="shared" ref="E23:H23" si="29">IFERROR(ROUND(E22/E20,4),0)</f>
        <v>2.5999999999999999E-3</v>
      </c>
      <c r="F23" s="366">
        <f t="shared" si="29"/>
        <v>-4.3200000000000002E-2</v>
      </c>
      <c r="G23" s="366">
        <f t="shared" si="29"/>
        <v>0.26269999999999999</v>
      </c>
      <c r="H23" s="367">
        <f t="shared" si="29"/>
        <v>3.6999999999999998E-2</v>
      </c>
      <c r="J23" s="365">
        <f t="shared" ref="J23:P23" si="30">IFERROR(ROUND(J22/J20,4),0)</f>
        <v>-0.19550000000000001</v>
      </c>
      <c r="K23" s="368">
        <f t="shared" si="30"/>
        <v>-4.5999999999999999E-3</v>
      </c>
      <c r="L23" s="368">
        <f t="shared" si="30"/>
        <v>1.61E-2</v>
      </c>
      <c r="M23" s="368">
        <f t="shared" si="30"/>
        <v>0.23100000000000001</v>
      </c>
      <c r="N23" s="368">
        <f t="shared" si="30"/>
        <v>-7.8200000000000006E-2</v>
      </c>
      <c r="O23" s="368">
        <f t="shared" si="30"/>
        <v>0.31030000000000002</v>
      </c>
      <c r="P23" s="369">
        <f t="shared" si="30"/>
        <v>9.1999999999999998E-3</v>
      </c>
    </row>
    <row r="24" spans="2:18">
      <c r="B24" s="37"/>
      <c r="C24" s="38"/>
      <c r="D24" s="215"/>
      <c r="E24" s="215"/>
      <c r="F24" s="215"/>
      <c r="G24" s="215"/>
      <c r="H24" s="215"/>
      <c r="I24" s="212"/>
      <c r="J24" s="215"/>
      <c r="K24" s="215"/>
      <c r="L24" s="215"/>
      <c r="M24" s="215"/>
      <c r="N24" s="215"/>
      <c r="O24" s="215"/>
      <c r="P24" s="216"/>
      <c r="Q24" s="64"/>
      <c r="R24" s="35"/>
    </row>
    <row r="25" spans="2:18">
      <c r="B25" s="37"/>
      <c r="C25" s="38"/>
      <c r="D25" s="215"/>
      <c r="E25" s="215"/>
      <c r="F25" s="215"/>
      <c r="G25" s="215"/>
      <c r="H25" s="215"/>
      <c r="I25" s="212"/>
      <c r="J25" s="215"/>
      <c r="K25" s="215"/>
      <c r="L25" s="215"/>
      <c r="M25" s="215"/>
      <c r="N25" s="215"/>
      <c r="O25" s="215"/>
      <c r="P25" s="216"/>
      <c r="Q25" s="64"/>
      <c r="R25" s="35"/>
    </row>
    <row r="26" spans="2:18" ht="16.5" thickBot="1">
      <c r="B26" s="39" t="s">
        <v>205</v>
      </c>
      <c r="C26" s="38"/>
      <c r="D26" s="210"/>
      <c r="E26" s="210"/>
      <c r="F26" s="211"/>
      <c r="G26" s="210"/>
      <c r="H26" s="215"/>
      <c r="I26" s="212"/>
      <c r="J26" s="215"/>
      <c r="K26" s="215"/>
      <c r="L26" s="215"/>
      <c r="M26" s="215"/>
      <c r="N26" s="215"/>
      <c r="O26" s="217"/>
      <c r="P26" s="216"/>
      <c r="Q26" s="64"/>
      <c r="R26" s="35"/>
    </row>
    <row r="27" spans="2:18">
      <c r="B27" s="37"/>
      <c r="C27" s="38" t="s">
        <v>312</v>
      </c>
      <c r="D27" s="361">
        <f>IFERROR(VLOOKUP($B$2,OutputsData!$A$4:$MW$70,MATCH(LEFT($B26,3)&amp;"Cases/Def"&amp;D$4,OutputsData!$A$75:$MW$75,0)),0)</f>
        <v>750</v>
      </c>
      <c r="E27" s="362">
        <f>IFERROR(VLOOKUP($B$2,OutputsData!$A$4:$MW$70,MATCH(LEFT($B26,3)&amp;"Cases/Def"&amp;E$4,OutputsData!$A$75:$MW$75,0)),0)</f>
        <v>874</v>
      </c>
      <c r="F27" s="362">
        <f>IFERROR(VLOOKUP($B$2,OutputsData!$A$4:$MW$70,MATCH(LEFT($B26,3)&amp;"Cases/Def"&amp;F$4,OutputsData!$A$75:$MW$75,0)),0)</f>
        <v>145</v>
      </c>
      <c r="G27" s="362">
        <f>IFERROR(VLOOKUP($B$2,OutputsData!$A$4:$MW$70,MATCH(LEFT($B26,3)&amp;"Cases/Def"&amp;G$4,OutputsData!$A$75:$MW$75,0)),0)</f>
        <v>608</v>
      </c>
      <c r="H27" s="220">
        <f>SUM(D27:G27)</f>
        <v>2377</v>
      </c>
      <c r="I27" s="209"/>
      <c r="J27" s="361">
        <f>IFERROR(VLOOKUP($B$2,OutputsData!$A$4:$MW$70,MATCH(LEFT($B26,3)&amp;"Cases/Def"&amp;J$4,OutputsData!$A$75:$MW$75,0)),0)</f>
        <v>350</v>
      </c>
      <c r="K27" s="362">
        <f>IFERROR(VLOOKUP($B$2,OutputsData!$A$4:$MW$70,MATCH(LEFT($B26,3)&amp;"Cases/Def"&amp;K$4,OutputsData!$A$75:$MW$75,0)),0)</f>
        <v>876</v>
      </c>
      <c r="L27" s="362">
        <f>IFERROR(VLOOKUP($B$2,OutputsData!$A$4:$MW$70,MATCH(LEFT($B26,3)&amp;"Cases/Def"&amp;L$4,OutputsData!$A$75:$MW$75,0)),0)</f>
        <v>3811</v>
      </c>
      <c r="M27" s="362">
        <f>IFERROR(VLOOKUP($B$2,OutputsData!$A$4:$MW$70,MATCH(LEFT($B26,3)&amp;"Cases/Def"&amp;M$4,OutputsData!$A$75:$MW$75,0)),0)</f>
        <v>419</v>
      </c>
      <c r="N27" s="362">
        <f>IFERROR(VLOOKUP($B$2,OutputsData!$A$4:$MW$70,MATCH(LEFT($B26,3)&amp;"Cases/Def"&amp;N$4,OutputsData!$A$75:$MW$75,0)),0)</f>
        <v>574</v>
      </c>
      <c r="O27" s="362">
        <f>IFERROR(VLOOKUP($B$2,OutputsData!$A$4:$MW$70,MATCH(LEFT($B26,3)&amp;"Cases/Def"&amp;O$4,OutputsData!$A$75:$MW$75,0)),0)</f>
        <v>26</v>
      </c>
      <c r="P27" s="225">
        <f>SUM(J27:O27)</f>
        <v>6056</v>
      </c>
      <c r="Q27" s="61"/>
      <c r="R27" s="35"/>
    </row>
    <row r="28" spans="2:18">
      <c r="B28" s="37"/>
      <c r="C28" s="38" t="s">
        <v>313</v>
      </c>
      <c r="D28" s="221">
        <f>'Sub Case'!$J$17</f>
        <v>678</v>
      </c>
      <c r="E28" s="219">
        <f>'Sub Case'!$J$27</f>
        <v>876</v>
      </c>
      <c r="F28" s="219">
        <f>'Sub Case'!$J$35</f>
        <v>144</v>
      </c>
      <c r="G28" s="219">
        <f>'Sub Case'!$J$42</f>
        <v>809</v>
      </c>
      <c r="H28" s="222">
        <f>SUM(D28:G28)</f>
        <v>2507</v>
      </c>
      <c r="I28" s="209"/>
      <c r="J28" s="221">
        <f>'Sub Case'!$J$68</f>
        <v>294</v>
      </c>
      <c r="K28" s="219">
        <f>'Sub Case'!$J$81</f>
        <v>869</v>
      </c>
      <c r="L28" s="219">
        <f>'Sub Case'!$J$134</f>
        <v>3858</v>
      </c>
      <c r="M28" s="219">
        <f>'Sub Case'!$J$101</f>
        <v>521</v>
      </c>
      <c r="N28" s="219">
        <f>'Sub Case'!$J$116</f>
        <v>532</v>
      </c>
      <c r="O28" s="219">
        <f>'Sub Case'!$J$129</f>
        <v>39</v>
      </c>
      <c r="P28" s="226">
        <f t="shared" si="26"/>
        <v>6113</v>
      </c>
      <c r="Q28" s="61"/>
    </row>
    <row r="29" spans="2:18">
      <c r="B29" s="37"/>
      <c r="C29" s="38" t="s">
        <v>314</v>
      </c>
      <c r="D29" s="363">
        <f>D28-D27</f>
        <v>-72</v>
      </c>
      <c r="E29" s="364">
        <f t="shared" ref="E29:H29" si="31">E28-E27</f>
        <v>2</v>
      </c>
      <c r="F29" s="364">
        <f t="shared" si="31"/>
        <v>-1</v>
      </c>
      <c r="G29" s="364">
        <f t="shared" si="31"/>
        <v>201</v>
      </c>
      <c r="H29" s="223">
        <f t="shared" si="31"/>
        <v>130</v>
      </c>
      <c r="I29" s="209"/>
      <c r="J29" s="363">
        <f t="shared" ref="J29:P29" si="32">J28-J27</f>
        <v>-56</v>
      </c>
      <c r="K29" s="364">
        <f t="shared" si="32"/>
        <v>-7</v>
      </c>
      <c r="L29" s="364">
        <f t="shared" si="32"/>
        <v>47</v>
      </c>
      <c r="M29" s="364">
        <f t="shared" si="32"/>
        <v>102</v>
      </c>
      <c r="N29" s="364">
        <f t="shared" si="32"/>
        <v>-42</v>
      </c>
      <c r="O29" s="364">
        <f t="shared" si="32"/>
        <v>13</v>
      </c>
      <c r="P29" s="223">
        <f t="shared" si="32"/>
        <v>57</v>
      </c>
      <c r="Q29" s="61"/>
    </row>
    <row r="30" spans="2:18" ht="15.75" thickBot="1">
      <c r="C30" s="38" t="s">
        <v>315</v>
      </c>
      <c r="D30" s="365">
        <f>IFERROR(ROUND(D29/D27,4),0)</f>
        <v>-9.6000000000000002E-2</v>
      </c>
      <c r="E30" s="366">
        <f t="shared" ref="E30:H30" si="33">IFERROR(ROUND(E29/E27,4),0)</f>
        <v>2.3E-3</v>
      </c>
      <c r="F30" s="366">
        <f t="shared" si="33"/>
        <v>-6.8999999999999999E-3</v>
      </c>
      <c r="G30" s="366">
        <f t="shared" si="33"/>
        <v>0.3306</v>
      </c>
      <c r="H30" s="367">
        <f t="shared" si="33"/>
        <v>5.4699999999999999E-2</v>
      </c>
      <c r="J30" s="365">
        <f t="shared" ref="J30:P30" si="34">IFERROR(ROUND(J29/J27,4),0)</f>
        <v>-0.16</v>
      </c>
      <c r="K30" s="368">
        <f t="shared" si="34"/>
        <v>-8.0000000000000002E-3</v>
      </c>
      <c r="L30" s="368">
        <f t="shared" si="34"/>
        <v>1.23E-2</v>
      </c>
      <c r="M30" s="368">
        <f t="shared" si="34"/>
        <v>0.24340000000000001</v>
      </c>
      <c r="N30" s="368">
        <f t="shared" si="34"/>
        <v>-7.3200000000000001E-2</v>
      </c>
      <c r="O30" s="368">
        <f t="shared" si="34"/>
        <v>0.5</v>
      </c>
      <c r="P30" s="369">
        <f t="shared" si="34"/>
        <v>9.4000000000000004E-3</v>
      </c>
    </row>
    <row r="31" spans="2:18">
      <c r="B31" s="37"/>
      <c r="C31" s="38"/>
      <c r="D31" s="215"/>
      <c r="E31" s="215"/>
      <c r="F31" s="215"/>
      <c r="G31" s="215"/>
      <c r="H31" s="215"/>
      <c r="I31" s="212"/>
      <c r="J31" s="215"/>
      <c r="K31" s="215"/>
      <c r="L31" s="215"/>
      <c r="M31" s="215"/>
      <c r="N31" s="215"/>
      <c r="O31" s="215"/>
      <c r="P31" s="216"/>
      <c r="Q31" s="64"/>
    </row>
    <row r="32" spans="2:18">
      <c r="B32" s="37"/>
      <c r="C32" s="38"/>
      <c r="D32" s="215"/>
      <c r="E32" s="215"/>
      <c r="F32" s="215"/>
      <c r="G32" s="215"/>
      <c r="H32" s="215"/>
      <c r="I32" s="212"/>
      <c r="J32" s="215"/>
      <c r="K32" s="215"/>
      <c r="L32" s="215"/>
      <c r="M32" s="215"/>
      <c r="N32" s="215"/>
      <c r="O32" s="215"/>
      <c r="P32" s="216"/>
      <c r="Q32" s="64"/>
    </row>
    <row r="33" spans="2:17" ht="16.5" thickBot="1">
      <c r="B33" s="39" t="s">
        <v>206</v>
      </c>
      <c r="C33" s="38"/>
      <c r="D33" s="210"/>
      <c r="E33" s="210"/>
      <c r="F33" s="211"/>
      <c r="G33" s="210"/>
      <c r="H33" s="213"/>
      <c r="I33" s="212"/>
      <c r="J33" s="210"/>
      <c r="K33" s="210"/>
      <c r="L33" s="210"/>
      <c r="M33" s="210"/>
      <c r="N33" s="210"/>
      <c r="O33" s="211"/>
      <c r="P33" s="218"/>
      <c r="Q33" s="64"/>
    </row>
    <row r="34" spans="2:17">
      <c r="B34" s="37"/>
      <c r="C34" s="38" t="s">
        <v>312</v>
      </c>
      <c r="D34" s="361">
        <f>IFERROR(VLOOKUP($B$2,OutputsData!$A$4:$MW$70,MATCH(LEFT($B33,3)&amp;"Cases/Def"&amp;D$4,OutputsData!$A$75:$MW$75,0)),0)</f>
        <v>744</v>
      </c>
      <c r="E34" s="362">
        <f>IFERROR(VLOOKUP($B$2,OutputsData!$A$4:$MW$70,MATCH(LEFT($B33,3)&amp;"Cases/Def"&amp;E$4,OutputsData!$A$75:$MW$75,0)),0)</f>
        <v>753</v>
      </c>
      <c r="F34" s="362">
        <f>IFERROR(VLOOKUP($B$2,OutputsData!$A$4:$MW$70,MATCH(LEFT($B33,3)&amp;"Cases/Def"&amp;F$4,OutputsData!$A$75:$MW$75,0)),0)</f>
        <v>167</v>
      </c>
      <c r="G34" s="362">
        <f>IFERROR(VLOOKUP($B$2,OutputsData!$A$4:$MW$70,MATCH(LEFT($B33,3)&amp;"Cases/Def"&amp;G$4,OutputsData!$A$75:$MW$75,0)),0)</f>
        <v>634</v>
      </c>
      <c r="H34" s="220">
        <f>SUM(D34:G34)</f>
        <v>2298</v>
      </c>
      <c r="I34" s="209"/>
      <c r="J34" s="361">
        <f>IFERROR(VLOOKUP($B$2,OutputsData!$A$4:$MW$70,MATCH(LEFT($B33,3)&amp;"Cases/Def"&amp;J$4,OutputsData!$A$75:$MW$75,0)),0)</f>
        <v>340</v>
      </c>
      <c r="K34" s="362">
        <f>IFERROR(VLOOKUP($B$2,OutputsData!$A$4:$MW$70,MATCH(LEFT($B33,3)&amp;"Cases/Def"&amp;K$4,OutputsData!$A$75:$MW$75,0)),0)</f>
        <v>713</v>
      </c>
      <c r="L34" s="362">
        <f>IFERROR(VLOOKUP($B$2,OutputsData!$A$4:$MW$70,MATCH(LEFT($B33,3)&amp;"Cases/Def"&amp;L$4,OutputsData!$A$75:$MW$75,0)),0)</f>
        <v>3795</v>
      </c>
      <c r="M34" s="362">
        <f>IFERROR(VLOOKUP($B$2,OutputsData!$A$4:$MW$70,MATCH(LEFT($B33,3)&amp;"Cases/Def"&amp;M$4,OutputsData!$A$75:$MW$75,0)),0)</f>
        <v>397</v>
      </c>
      <c r="N34" s="362">
        <f>IFERROR(VLOOKUP($B$2,OutputsData!$A$4:$MW$70,MATCH(LEFT($B33,3)&amp;"Cases/Def"&amp;N$4,OutputsData!$A$75:$MW$75,0)),0)</f>
        <v>579</v>
      </c>
      <c r="O34" s="362">
        <f>IFERROR(VLOOKUP($B$2,OutputsData!$A$4:$MW$70,MATCH(LEFT($B33,3)&amp;"Cases/Def"&amp;O$4,OutputsData!$A$75:$MW$75,0)),0)</f>
        <v>39</v>
      </c>
      <c r="P34" s="225">
        <f>SUM(J34:O34)</f>
        <v>5863</v>
      </c>
      <c r="Q34" s="61"/>
    </row>
    <row r="35" spans="2:17">
      <c r="B35" s="37"/>
      <c r="C35" s="38" t="s">
        <v>313</v>
      </c>
      <c r="D35" s="221">
        <f>'Sub Case'!$L$17</f>
        <v>668</v>
      </c>
      <c r="E35" s="219">
        <f>'Sub Case'!$L$27</f>
        <v>753</v>
      </c>
      <c r="F35" s="219">
        <f>'Sub Case'!$L$35</f>
        <v>165</v>
      </c>
      <c r="G35" s="219">
        <f>'Sub Case'!$L$42</f>
        <v>778</v>
      </c>
      <c r="H35" s="222">
        <f>SUM(D35:G35)</f>
        <v>2364</v>
      </c>
      <c r="I35" s="209"/>
      <c r="J35" s="221">
        <f>'Sub Case'!$L$68</f>
        <v>267</v>
      </c>
      <c r="K35" s="219">
        <f>'Sub Case'!$L$81</f>
        <v>709</v>
      </c>
      <c r="L35" s="219">
        <f>'Sub Case'!$L$134</f>
        <v>3855</v>
      </c>
      <c r="M35" s="219">
        <f>'Sub Case'!$L$101</f>
        <v>482</v>
      </c>
      <c r="N35" s="219">
        <f>'Sub Case'!$L$116</f>
        <v>530</v>
      </c>
      <c r="O35" s="219">
        <f>'Sub Case'!$L$129</f>
        <v>32</v>
      </c>
      <c r="P35" s="226">
        <f t="shared" si="26"/>
        <v>5875</v>
      </c>
      <c r="Q35" s="61"/>
    </row>
    <row r="36" spans="2:17">
      <c r="B36" s="37"/>
      <c r="C36" s="38" t="s">
        <v>314</v>
      </c>
      <c r="D36" s="363">
        <f>D35-D34</f>
        <v>-76</v>
      </c>
      <c r="E36" s="364">
        <f t="shared" ref="E36:H36" si="35">E35-E34</f>
        <v>0</v>
      </c>
      <c r="F36" s="364">
        <f t="shared" si="35"/>
        <v>-2</v>
      </c>
      <c r="G36" s="364">
        <f t="shared" si="35"/>
        <v>144</v>
      </c>
      <c r="H36" s="223">
        <f t="shared" si="35"/>
        <v>66</v>
      </c>
      <c r="I36" s="209"/>
      <c r="J36" s="363">
        <f t="shared" ref="J36:P36" si="36">J35-J34</f>
        <v>-73</v>
      </c>
      <c r="K36" s="364">
        <f t="shared" si="36"/>
        <v>-4</v>
      </c>
      <c r="L36" s="364">
        <f t="shared" si="36"/>
        <v>60</v>
      </c>
      <c r="M36" s="364">
        <f t="shared" si="36"/>
        <v>85</v>
      </c>
      <c r="N36" s="364">
        <f t="shared" si="36"/>
        <v>-49</v>
      </c>
      <c r="O36" s="364">
        <f t="shared" si="36"/>
        <v>-7</v>
      </c>
      <c r="P36" s="223">
        <f t="shared" si="36"/>
        <v>12</v>
      </c>
      <c r="Q36" s="61"/>
    </row>
    <row r="37" spans="2:17" ht="15.75" thickBot="1">
      <c r="C37" s="38" t="s">
        <v>315</v>
      </c>
      <c r="D37" s="365">
        <f>IFERROR(ROUND(D36/D34,4),0)</f>
        <v>-0.1022</v>
      </c>
      <c r="E37" s="366">
        <f t="shared" ref="E37:H37" si="37">IFERROR(ROUND(E36/E34,4),0)</f>
        <v>0</v>
      </c>
      <c r="F37" s="366">
        <f t="shared" si="37"/>
        <v>-1.2E-2</v>
      </c>
      <c r="G37" s="366">
        <f t="shared" si="37"/>
        <v>0.2271</v>
      </c>
      <c r="H37" s="367">
        <f t="shared" si="37"/>
        <v>2.87E-2</v>
      </c>
      <c r="J37" s="365">
        <f t="shared" ref="J37:P37" si="38">IFERROR(ROUND(J36/J34,4),0)</f>
        <v>-0.2147</v>
      </c>
      <c r="K37" s="368">
        <f t="shared" si="38"/>
        <v>-5.5999999999999999E-3</v>
      </c>
      <c r="L37" s="368">
        <f t="shared" si="38"/>
        <v>1.5800000000000002E-2</v>
      </c>
      <c r="M37" s="368">
        <f t="shared" si="38"/>
        <v>0.21410000000000001</v>
      </c>
      <c r="N37" s="368">
        <f t="shared" si="38"/>
        <v>-8.4599999999999995E-2</v>
      </c>
      <c r="O37" s="368">
        <f t="shared" si="38"/>
        <v>-0.17949999999999999</v>
      </c>
      <c r="P37" s="369">
        <f t="shared" si="38"/>
        <v>2E-3</v>
      </c>
    </row>
    <row r="38" spans="2:17">
      <c r="B38" s="37"/>
      <c r="C38" s="38"/>
      <c r="D38" s="215"/>
      <c r="E38" s="215"/>
      <c r="F38" s="215"/>
      <c r="G38" s="215"/>
      <c r="H38" s="215"/>
      <c r="I38" s="212"/>
      <c r="J38" s="215"/>
      <c r="K38" s="215"/>
      <c r="L38" s="215"/>
      <c r="M38" s="215"/>
      <c r="N38" s="215"/>
      <c r="O38" s="215"/>
      <c r="P38" s="215"/>
      <c r="Q38" s="212"/>
    </row>
    <row r="39" spans="2:17">
      <c r="B39" s="37"/>
      <c r="C39" s="38"/>
      <c r="D39" s="215"/>
      <c r="E39" s="215"/>
      <c r="F39" s="215"/>
      <c r="G39" s="215"/>
      <c r="H39" s="215"/>
      <c r="I39" s="212"/>
      <c r="J39" s="215"/>
      <c r="K39" s="215"/>
      <c r="L39" s="215"/>
      <c r="M39" s="215"/>
      <c r="N39" s="215"/>
      <c r="O39" s="215"/>
      <c r="P39" s="215"/>
      <c r="Q39" s="212"/>
    </row>
    <row r="40" spans="2:17" ht="16.5" thickBot="1">
      <c r="B40" s="39" t="s">
        <v>207</v>
      </c>
      <c r="C40" s="38"/>
      <c r="D40" s="210"/>
      <c r="E40" s="210"/>
      <c r="F40" s="211"/>
      <c r="G40" s="210"/>
      <c r="H40" s="215"/>
      <c r="I40" s="212"/>
      <c r="J40" s="215"/>
      <c r="K40" s="215"/>
      <c r="L40" s="215"/>
      <c r="M40" s="215"/>
      <c r="N40" s="215"/>
      <c r="O40" s="217"/>
      <c r="P40" s="215"/>
      <c r="Q40" s="212"/>
    </row>
    <row r="41" spans="2:17">
      <c r="B41" s="37"/>
      <c r="C41" s="38" t="s">
        <v>312</v>
      </c>
      <c r="D41" s="361">
        <f>IFERROR(VLOOKUP($B$2,OutputsData!$A$4:$MW$70,MATCH(LEFT($B40,3)&amp;"Cases/Def"&amp;D$4,OutputsData!$A$75:$MW$75,0)),0)</f>
        <v>764</v>
      </c>
      <c r="E41" s="362">
        <f>IFERROR(VLOOKUP($B$2,OutputsData!$A$4:$MW$70,MATCH(LEFT($B40,3)&amp;"Cases/Def"&amp;E$4,OutputsData!$A$75:$MW$75,0)),0)</f>
        <v>921</v>
      </c>
      <c r="F41" s="362">
        <f>IFERROR(VLOOKUP($B$2,OutputsData!$A$4:$MW$70,MATCH(LEFT($B40,3)&amp;"Cases/Def"&amp;F$4,OutputsData!$A$75:$MW$75,0)),0)</f>
        <v>163</v>
      </c>
      <c r="G41" s="362">
        <f>IFERROR(VLOOKUP($B$2,OutputsData!$A$4:$MW$70,MATCH(LEFT($B40,3)&amp;"Cases/Def"&amp;G$4,OutputsData!$A$75:$MW$75,0)),0)</f>
        <v>636</v>
      </c>
      <c r="H41" s="220">
        <f>SUM(D41:G41)</f>
        <v>2484</v>
      </c>
      <c r="I41" s="209"/>
      <c r="J41" s="361">
        <f>IFERROR(VLOOKUP($B$2,OutputsData!$A$4:$MW$70,MATCH(LEFT($B40,3)&amp;"Cases/Def"&amp;J$4,OutputsData!$A$75:$MW$75,0)),0)</f>
        <v>411</v>
      </c>
      <c r="K41" s="362">
        <f>IFERROR(VLOOKUP($B$2,OutputsData!$A$4:$MW$70,MATCH(LEFT($B40,3)&amp;"Cases/Def"&amp;K$4,OutputsData!$A$75:$MW$75,0)),0)</f>
        <v>829</v>
      </c>
      <c r="L41" s="362">
        <f>IFERROR(VLOOKUP($B$2,OutputsData!$A$4:$MW$70,MATCH(LEFT($B40,3)&amp;"Cases/Def"&amp;L$4,OutputsData!$A$75:$MW$75,0)),0)</f>
        <v>4441</v>
      </c>
      <c r="M41" s="362">
        <f>IFERROR(VLOOKUP($B$2,OutputsData!$A$4:$MW$70,MATCH(LEFT($B40,3)&amp;"Cases/Def"&amp;M$4,OutputsData!$A$75:$MW$75,0)),0)</f>
        <v>457</v>
      </c>
      <c r="N41" s="362">
        <f>IFERROR(VLOOKUP($B$2,OutputsData!$A$4:$MW$70,MATCH(LEFT($B40,3)&amp;"Cases/Def"&amp;N$4,OutputsData!$A$75:$MW$75,0)),0)</f>
        <v>666</v>
      </c>
      <c r="O41" s="362">
        <f>IFERROR(VLOOKUP($B$2,OutputsData!$A$4:$MW$70,MATCH(LEFT($B40,3)&amp;"Cases/Def"&amp;O$4,OutputsData!$A$75:$MW$75,0)),0)</f>
        <v>33</v>
      </c>
      <c r="P41" s="225">
        <f>SUM(J41:O41)</f>
        <v>6837</v>
      </c>
      <c r="Q41" s="61"/>
    </row>
    <row r="42" spans="2:17">
      <c r="B42" s="37"/>
      <c r="C42" s="38" t="s">
        <v>313</v>
      </c>
      <c r="D42" s="221">
        <f>'Sub Case'!$N$17</f>
        <v>696</v>
      </c>
      <c r="E42" s="219">
        <f>'Sub Case'!$N$27</f>
        <v>920</v>
      </c>
      <c r="F42" s="219">
        <f>'Sub Case'!$N$35</f>
        <v>160</v>
      </c>
      <c r="G42" s="219">
        <f>'Sub Case'!$N$42</f>
        <v>801</v>
      </c>
      <c r="H42" s="222">
        <f>SUM(D42:G42)</f>
        <v>2577</v>
      </c>
      <c r="I42" s="209"/>
      <c r="J42" s="221">
        <f>'Sub Case'!$N$68</f>
        <v>335</v>
      </c>
      <c r="K42" s="219">
        <f>'Sub Case'!$N$81</f>
        <v>827</v>
      </c>
      <c r="L42" s="219">
        <f>'Sub Case'!$N$134</f>
        <v>4506</v>
      </c>
      <c r="M42" s="219">
        <f>'Sub Case'!$N$101</f>
        <v>575</v>
      </c>
      <c r="N42" s="219">
        <f>'Sub Case'!$N$116</f>
        <v>608</v>
      </c>
      <c r="O42" s="219">
        <f>'Sub Case'!$N$129</f>
        <v>52</v>
      </c>
      <c r="P42" s="226">
        <f t="shared" si="26"/>
        <v>6903</v>
      </c>
      <c r="Q42" s="61"/>
    </row>
    <row r="43" spans="2:17">
      <c r="B43" s="37"/>
      <c r="C43" s="38" t="s">
        <v>314</v>
      </c>
      <c r="D43" s="363">
        <f>D42-D41</f>
        <v>-68</v>
      </c>
      <c r="E43" s="364">
        <f t="shared" ref="E43:H43" si="39">E42-E41</f>
        <v>-1</v>
      </c>
      <c r="F43" s="364">
        <f t="shared" si="39"/>
        <v>-3</v>
      </c>
      <c r="G43" s="364">
        <f t="shared" si="39"/>
        <v>165</v>
      </c>
      <c r="H43" s="223">
        <f t="shared" si="39"/>
        <v>93</v>
      </c>
      <c r="I43" s="209"/>
      <c r="J43" s="363">
        <f t="shared" ref="J43:P43" si="40">J42-J41</f>
        <v>-76</v>
      </c>
      <c r="K43" s="364">
        <f t="shared" si="40"/>
        <v>-2</v>
      </c>
      <c r="L43" s="364">
        <f t="shared" si="40"/>
        <v>65</v>
      </c>
      <c r="M43" s="364">
        <f t="shared" si="40"/>
        <v>118</v>
      </c>
      <c r="N43" s="364">
        <f t="shared" si="40"/>
        <v>-58</v>
      </c>
      <c r="O43" s="364">
        <f t="shared" si="40"/>
        <v>19</v>
      </c>
      <c r="P43" s="223">
        <f t="shared" si="40"/>
        <v>66</v>
      </c>
      <c r="Q43" s="61"/>
    </row>
    <row r="44" spans="2:17" ht="15.75" thickBot="1">
      <c r="C44" s="38" t="s">
        <v>315</v>
      </c>
      <c r="D44" s="365">
        <f>IFERROR(ROUND(D43/D41,4),0)</f>
        <v>-8.8999999999999996E-2</v>
      </c>
      <c r="E44" s="366">
        <f t="shared" ref="E44:H44" si="41">IFERROR(ROUND(E43/E41,4),0)</f>
        <v>-1.1000000000000001E-3</v>
      </c>
      <c r="F44" s="366">
        <f t="shared" si="41"/>
        <v>-1.84E-2</v>
      </c>
      <c r="G44" s="366">
        <f t="shared" si="41"/>
        <v>0.25940000000000002</v>
      </c>
      <c r="H44" s="367">
        <f t="shared" si="41"/>
        <v>3.7400000000000003E-2</v>
      </c>
      <c r="J44" s="365">
        <f t="shared" ref="J44:P44" si="42">IFERROR(ROUND(J43/J41,4),0)</f>
        <v>-0.18490000000000001</v>
      </c>
      <c r="K44" s="368">
        <f t="shared" si="42"/>
        <v>-2.3999999999999998E-3</v>
      </c>
      <c r="L44" s="368">
        <f t="shared" si="42"/>
        <v>1.46E-2</v>
      </c>
      <c r="M44" s="368">
        <f t="shared" si="42"/>
        <v>0.25819999999999999</v>
      </c>
      <c r="N44" s="368">
        <f t="shared" si="42"/>
        <v>-8.7099999999999997E-2</v>
      </c>
      <c r="O44" s="368">
        <f t="shared" si="42"/>
        <v>0.57579999999999998</v>
      </c>
      <c r="P44" s="369">
        <f t="shared" si="42"/>
        <v>9.7000000000000003E-3</v>
      </c>
    </row>
    <row r="45" spans="2:17">
      <c r="B45" s="37"/>
      <c r="C45" s="38"/>
      <c r="D45" s="215"/>
      <c r="E45" s="215"/>
      <c r="F45" s="215"/>
      <c r="G45" s="215"/>
      <c r="H45" s="215"/>
      <c r="I45" s="212"/>
      <c r="J45" s="215"/>
      <c r="K45" s="215"/>
      <c r="L45" s="215"/>
      <c r="M45" s="215"/>
      <c r="N45" s="215"/>
      <c r="O45" s="215"/>
      <c r="P45" s="216"/>
      <c r="Q45" s="64"/>
    </row>
    <row r="46" spans="2:17">
      <c r="B46" s="37"/>
      <c r="C46" s="38"/>
      <c r="D46" s="215"/>
      <c r="E46" s="215"/>
      <c r="F46" s="215"/>
      <c r="G46" s="215"/>
      <c r="H46" s="215"/>
      <c r="I46" s="212"/>
      <c r="J46" s="215"/>
      <c r="K46" s="215"/>
      <c r="L46" s="215"/>
      <c r="M46" s="215"/>
      <c r="N46" s="215"/>
      <c r="O46" s="215"/>
      <c r="P46" s="216"/>
      <c r="Q46" s="64"/>
    </row>
  </sheetData>
  <sheetProtection algorithmName="SHA-512" hashValue="KtmBXyhS194zFxV5juLyIZ6FN7LaGmSy5deYhSy9jRhlO6SAV8CrjYM1X12y8GYnWedmS+DQLyA39B5ltyN8+g==" saltValue="Qi0NT6CyPMikaqZZR6h1Ng==" spinCount="100000" sheet="1" objects="1" scenarios="1" formatColumns="0" formatRows="0"/>
  <mergeCells count="1">
    <mergeCell ref="B2:D2"/>
  </mergeCells>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6:O8 D45:O46 D10:O15 D31:O36 D17:O22 D24:O29 D38:O43">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ZZ86"/>
  <sheetViews>
    <sheetView showZeros="0" tabSelected="1" topLeftCell="A19" zoomScale="75" zoomScaleNormal="75" workbookViewId="0">
      <selection activeCell="D5" sqref="D5:E5"/>
    </sheetView>
  </sheetViews>
  <sheetFormatPr defaultColWidth="9.140625" defaultRowHeight="15"/>
  <cols>
    <col min="1" max="1" width="3.85546875" style="19" customWidth="1"/>
    <col min="2" max="2" width="15" style="19" customWidth="1"/>
    <col min="3" max="3" width="28" style="19" customWidth="1"/>
    <col min="4" max="4" width="14.42578125" style="19" customWidth="1"/>
    <col min="5" max="5" width="14.140625" style="19" customWidth="1"/>
    <col min="6" max="6" width="15.5703125" style="19" customWidth="1"/>
    <col min="7" max="7" width="15.7109375" style="19" customWidth="1"/>
    <col min="8" max="8" width="15.42578125" style="19" customWidth="1"/>
    <col min="9" max="9" width="16" style="19" customWidth="1"/>
    <col min="10" max="10" width="13.7109375" style="19" customWidth="1"/>
    <col min="11" max="11" width="26.5703125" style="19" customWidth="1"/>
    <col min="12" max="12" width="20.7109375" style="144" bestFit="1" customWidth="1"/>
    <col min="13" max="13" width="26.7109375" style="19" customWidth="1"/>
    <col min="14" max="14" width="20.7109375" style="19" bestFit="1" customWidth="1"/>
    <col min="15" max="15" width="26.7109375" style="19" customWidth="1"/>
    <col min="16" max="16" width="20.7109375" style="19" bestFit="1" customWidth="1"/>
    <col min="17" max="17" width="26.7109375" style="19" customWidth="1"/>
    <col min="18" max="18" width="20.7109375" style="19" bestFit="1" customWidth="1"/>
    <col min="19" max="19" width="9.140625" style="19" customWidth="1"/>
    <col min="20" max="20" width="24.140625" style="19" hidden="1" customWidth="1"/>
    <col min="21" max="21" width="9.140625" style="19" hidden="1" customWidth="1"/>
    <col min="22" max="22" width="14.42578125" style="19" hidden="1" customWidth="1"/>
    <col min="23" max="23" width="9.140625" style="19" hidden="1" customWidth="1"/>
    <col min="24" max="701" width="9.140625" style="19"/>
    <col min="702" max="702" width="14.5703125" style="19" hidden="1" customWidth="1"/>
    <col min="703" max="16384" width="9.140625" style="19"/>
  </cols>
  <sheetData>
    <row r="2" spans="1:23" ht="23.25">
      <c r="A2" s="22"/>
      <c r="B2" s="41" t="s">
        <v>214</v>
      </c>
      <c r="C2" s="22"/>
      <c r="D2" s="22"/>
      <c r="E2" s="22"/>
      <c r="G2" s="22"/>
      <c r="H2" s="22"/>
      <c r="I2" s="22"/>
    </row>
    <row r="3" spans="1:23" ht="23.25">
      <c r="A3" s="22"/>
      <c r="B3" s="4" t="s">
        <v>45</v>
      </c>
      <c r="C3" s="22"/>
      <c r="D3" s="22"/>
      <c r="E3" s="22"/>
    </row>
    <row r="4" spans="1:23" ht="23.25">
      <c r="A4" s="22"/>
      <c r="B4" s="4"/>
      <c r="C4" s="22"/>
      <c r="D4" s="22"/>
      <c r="E4" s="22"/>
      <c r="F4" s="22"/>
      <c r="G4" s="22"/>
      <c r="H4" s="22"/>
      <c r="I4" s="22"/>
    </row>
    <row r="5" spans="1:23" ht="21.95" customHeight="1">
      <c r="A5" s="148"/>
      <c r="B5" s="149"/>
      <c r="C5" s="150" t="s">
        <v>153</v>
      </c>
      <c r="D5" s="398" t="str">
        <f>'Outputs Monthly'!D6</f>
        <v>June</v>
      </c>
      <c r="E5" s="398"/>
      <c r="F5" s="150" t="s">
        <v>23</v>
      </c>
      <c r="G5" s="399" t="str">
        <f>IF(ISBLANK('Outputs Monthly'!G8:H8),"",'Outputs Monthly'!G8:H8)</f>
        <v>Michelle Levar</v>
      </c>
      <c r="H5" s="399"/>
      <c r="I5" s="185"/>
      <c r="J5" s="151"/>
      <c r="K5" s="151"/>
      <c r="L5" s="152"/>
      <c r="M5" s="151"/>
      <c r="N5" s="151"/>
      <c r="O5" s="151"/>
      <c r="P5" s="151"/>
      <c r="Q5" s="151"/>
      <c r="R5" s="151"/>
    </row>
    <row r="6" spans="1:23" ht="21.95" customHeight="1">
      <c r="A6" s="148"/>
      <c r="B6" s="149"/>
      <c r="C6" s="150" t="s">
        <v>21</v>
      </c>
      <c r="D6" s="398">
        <f>'Outputs Monthly'!D7</f>
        <v>2</v>
      </c>
      <c r="E6" s="398"/>
      <c r="F6"/>
      <c r="G6"/>
      <c r="H6"/>
      <c r="I6" s="185"/>
      <c r="J6" s="151"/>
      <c r="K6" s="151"/>
      <c r="L6" s="152"/>
      <c r="M6" s="151"/>
      <c r="N6" s="151"/>
      <c r="O6" s="151"/>
      <c r="P6" s="151"/>
      <c r="Q6" s="151"/>
      <c r="R6" s="151"/>
    </row>
    <row r="7" spans="1:23" ht="21.95" customHeight="1">
      <c r="A7" s="227"/>
      <c r="B7" s="228"/>
      <c r="C7" s="229" t="s">
        <v>22</v>
      </c>
      <c r="D7" s="400" t="str">
        <f>'Outputs Monthly'!D8</f>
        <v>Brevard</v>
      </c>
      <c r="E7" s="400"/>
      <c r="F7" s="230" t="s">
        <v>24</v>
      </c>
      <c r="G7" s="396" t="str">
        <f>IF(ISBLANK('Outputs Monthly'!N8:P8),"",'Outputs Monthly'!N8)</f>
        <v>Michelle.levar@brevarclerk.us</v>
      </c>
      <c r="H7" s="397"/>
      <c r="I7" s="397"/>
      <c r="J7" s="151"/>
      <c r="K7" s="151"/>
      <c r="L7" s="152"/>
      <c r="M7" s="151"/>
      <c r="N7" s="151"/>
      <c r="O7" s="151"/>
      <c r="P7" s="151"/>
      <c r="Q7" s="151"/>
      <c r="R7" s="151"/>
    </row>
    <row r="8" spans="1:23" ht="15.75">
      <c r="A8" s="151"/>
      <c r="B8" s="151"/>
      <c r="C8" s="151"/>
      <c r="D8" s="151"/>
      <c r="E8" s="151"/>
      <c r="F8" s="151"/>
      <c r="G8" s="151"/>
      <c r="H8" s="151"/>
      <c r="I8" s="151"/>
      <c r="J8" s="151"/>
      <c r="K8" s="151"/>
      <c r="L8" s="152"/>
      <c r="M8" s="151"/>
      <c r="N8" s="151"/>
      <c r="O8" s="151"/>
      <c r="P8" s="151"/>
      <c r="Q8" s="151"/>
      <c r="R8" s="151"/>
    </row>
    <row r="9" spans="1:23" ht="18.75" customHeight="1" thickBot="1">
      <c r="A9" s="231" t="s">
        <v>317</v>
      </c>
      <c r="B9" s="232"/>
      <c r="C9" s="233"/>
      <c r="D9" s="232"/>
      <c r="E9" s="232"/>
      <c r="F9" s="232"/>
      <c r="G9" s="232"/>
      <c r="H9" s="232"/>
      <c r="I9" s="232"/>
      <c r="J9" s="232"/>
      <c r="K9" s="232"/>
      <c r="L9" s="234"/>
      <c r="M9" s="151"/>
      <c r="N9" s="151"/>
      <c r="O9" s="151"/>
      <c r="P9" s="151"/>
      <c r="Q9" s="151"/>
      <c r="R9" s="151"/>
    </row>
    <row r="10" spans="1:23" ht="29.1" customHeight="1" thickTop="1">
      <c r="A10" s="235"/>
      <c r="B10" s="235"/>
      <c r="C10" s="235"/>
      <c r="D10" s="412" t="s">
        <v>316</v>
      </c>
      <c r="E10" s="410" t="s">
        <v>199</v>
      </c>
      <c r="F10" s="236" t="s">
        <v>215</v>
      </c>
      <c r="G10" s="236" t="s">
        <v>216</v>
      </c>
      <c r="H10" s="236" t="s">
        <v>217</v>
      </c>
      <c r="I10" s="236" t="s">
        <v>218</v>
      </c>
      <c r="J10" s="431" t="s">
        <v>2</v>
      </c>
      <c r="K10" s="416" t="str">
        <f>F10</f>
        <v>10/1/16 - 12/31/16</v>
      </c>
      <c r="L10" s="417"/>
      <c r="M10" s="416" t="str">
        <f>G10</f>
        <v>1/1/17 - 3/31/17</v>
      </c>
      <c r="N10" s="417"/>
      <c r="O10" s="416" t="str">
        <f>H10</f>
        <v>4/1/17 - 6/30/17</v>
      </c>
      <c r="P10" s="417"/>
      <c r="Q10" s="416" t="str">
        <f>I10</f>
        <v>7/1/17 - 9/30/17</v>
      </c>
      <c r="R10" s="424"/>
      <c r="T10" s="67"/>
    </row>
    <row r="11" spans="1:23" ht="32.25" thickBot="1">
      <c r="A11" s="237" t="s">
        <v>0</v>
      </c>
      <c r="B11" s="408" t="s">
        <v>1</v>
      </c>
      <c r="C11" s="409"/>
      <c r="D11" s="413"/>
      <c r="E11" s="411"/>
      <c r="F11" s="238" t="s">
        <v>142</v>
      </c>
      <c r="G11" s="238" t="s">
        <v>143</v>
      </c>
      <c r="H11" s="238" t="s">
        <v>144</v>
      </c>
      <c r="I11" s="238" t="s">
        <v>145</v>
      </c>
      <c r="J11" s="432"/>
      <c r="K11" s="239" t="s">
        <v>133</v>
      </c>
      <c r="L11" s="240" t="s">
        <v>198</v>
      </c>
      <c r="M11" s="239" t="s">
        <v>133</v>
      </c>
      <c r="N11" s="240" t="s">
        <v>198</v>
      </c>
      <c r="O11" s="239" t="s">
        <v>133</v>
      </c>
      <c r="P11" s="240" t="s">
        <v>198</v>
      </c>
      <c r="Q11" s="241" t="s">
        <v>133</v>
      </c>
      <c r="R11" s="242" t="s">
        <v>198</v>
      </c>
      <c r="T11" s="67">
        <v>1</v>
      </c>
    </row>
    <row r="12" spans="1:23" ht="29.1" customHeight="1" thickBot="1">
      <c r="A12" s="407" t="s">
        <v>318</v>
      </c>
      <c r="B12" s="407"/>
      <c r="C12" s="278" t="s">
        <v>4</v>
      </c>
      <c r="D12" s="401">
        <v>0.8</v>
      </c>
      <c r="E12" s="404">
        <v>2</v>
      </c>
      <c r="F12" s="243">
        <f>'Outputs Monthly'!D18+'Outputs Monthly'!D22+'Outputs Monthly'!D26</f>
        <v>1798</v>
      </c>
      <c r="G12" s="243">
        <f>'Outputs Monthly'!D30+'Outputs Monthly'!D34+'Outputs Monthly'!D38</f>
        <v>2042</v>
      </c>
      <c r="H12" s="243">
        <f>'Outputs Monthly'!D42+'Outputs Monthly'!D46+'Outputs Monthly'!D50</f>
        <v>2182</v>
      </c>
      <c r="I12" s="243">
        <f>'Outputs Monthly'!D54+'Outputs Monthly'!D58+'Outputs Monthly'!D62</f>
        <v>0</v>
      </c>
      <c r="J12" s="244">
        <f>SUM(F12:I12)</f>
        <v>6022</v>
      </c>
      <c r="K12" s="418"/>
      <c r="L12" s="421"/>
      <c r="M12" s="418"/>
      <c r="N12" s="421"/>
      <c r="O12" s="418"/>
      <c r="P12" s="421"/>
      <c r="Q12" s="418"/>
      <c r="R12" s="425"/>
    </row>
    <row r="13" spans="1:23" ht="29.1" customHeight="1" thickBot="1">
      <c r="A13" s="407"/>
      <c r="B13" s="407"/>
      <c r="C13" s="278" t="s">
        <v>322</v>
      </c>
      <c r="D13" s="402"/>
      <c r="E13" s="405"/>
      <c r="F13" s="245"/>
      <c r="G13" s="245">
        <f>LOOKUP($D$7,TimelyData!$A$4:$A$70,TimelyData!C$4:C$70)</f>
        <v>1465</v>
      </c>
      <c r="H13" s="245">
        <v>2148</v>
      </c>
      <c r="I13" s="246"/>
      <c r="J13" s="244">
        <f t="shared" ref="J13:J41" si="0">SUM(F13:I13)</f>
        <v>3613</v>
      </c>
      <c r="K13" s="419"/>
      <c r="L13" s="422"/>
      <c r="M13" s="419"/>
      <c r="N13" s="422"/>
      <c r="O13" s="419"/>
      <c r="P13" s="422"/>
      <c r="Q13" s="419"/>
      <c r="R13" s="426"/>
      <c r="T13" s="68" t="s">
        <v>192</v>
      </c>
      <c r="U13" s="70"/>
      <c r="V13" s="70"/>
      <c r="W13" s="70"/>
    </row>
    <row r="14" spans="1:23" ht="29.1" customHeight="1" thickBot="1">
      <c r="A14" s="407"/>
      <c r="B14" s="407"/>
      <c r="C14" s="278" t="s">
        <v>5</v>
      </c>
      <c r="D14" s="403"/>
      <c r="E14" s="406"/>
      <c r="F14" s="371">
        <f>IFERROR(F13/F12,0)</f>
        <v>0</v>
      </c>
      <c r="G14" s="371">
        <f t="shared" ref="G14:I14" si="1">IFERROR(G13/G12,0)</f>
        <v>0.71743388834476007</v>
      </c>
      <c r="H14" s="371">
        <f t="shared" si="1"/>
        <v>0.98441796516956925</v>
      </c>
      <c r="I14" s="371">
        <f t="shared" si="1"/>
        <v>0</v>
      </c>
      <c r="J14" s="372">
        <f>IFERROR(J13/J12,0)</f>
        <v>0.59996678844237794</v>
      </c>
      <c r="K14" s="420"/>
      <c r="L14" s="423"/>
      <c r="M14" s="420"/>
      <c r="N14" s="423"/>
      <c r="O14" s="420"/>
      <c r="P14" s="423"/>
      <c r="Q14" s="420"/>
      <c r="R14" s="427"/>
      <c r="T14" s="68" t="s">
        <v>193</v>
      </c>
      <c r="U14" s="70"/>
      <c r="V14" s="70"/>
      <c r="W14" s="70"/>
    </row>
    <row r="15" spans="1:23" ht="29.1" customHeight="1" thickBot="1">
      <c r="A15" s="407" t="s">
        <v>319</v>
      </c>
      <c r="B15" s="407"/>
      <c r="C15" s="278" t="s">
        <v>4</v>
      </c>
      <c r="D15" s="401">
        <v>0.8</v>
      </c>
      <c r="E15" s="404">
        <v>3</v>
      </c>
      <c r="F15" s="247">
        <f>'Outputs Monthly'!E18+'Outputs Monthly'!E22+'Outputs Monthly'!E26</f>
        <v>2311</v>
      </c>
      <c r="G15" s="243">
        <f>'Outputs Monthly'!E30+'Outputs Monthly'!E34+'Outputs Monthly'!E38</f>
        <v>2549</v>
      </c>
      <c r="H15" s="247">
        <f>'Outputs Monthly'!E42+'Outputs Monthly'!E46+'Outputs Monthly'!E50</f>
        <v>2892</v>
      </c>
      <c r="I15" s="248">
        <f>'Outputs Monthly'!E54+'Outputs Monthly'!E58+'Outputs Monthly'!E62</f>
        <v>0</v>
      </c>
      <c r="J15" s="244">
        <f t="shared" si="0"/>
        <v>7752</v>
      </c>
      <c r="K15" s="418"/>
      <c r="L15" s="421"/>
      <c r="M15" s="418"/>
      <c r="N15" s="421"/>
      <c r="O15" s="418"/>
      <c r="P15" s="421"/>
      <c r="Q15" s="418"/>
      <c r="R15" s="425"/>
      <c r="T15" s="68" t="s">
        <v>194</v>
      </c>
      <c r="U15" s="70"/>
      <c r="V15" s="70"/>
      <c r="W15" s="70"/>
    </row>
    <row r="16" spans="1:23" ht="29.1" customHeight="1" thickBot="1">
      <c r="A16" s="407"/>
      <c r="B16" s="407"/>
      <c r="C16" s="278" t="s">
        <v>323</v>
      </c>
      <c r="D16" s="402"/>
      <c r="E16" s="405"/>
      <c r="F16" s="245">
        <f>LOOKUP($D$7,TimelyData!$A$4:$A$70,TimelyData!F$4:F$70)</f>
        <v>2231</v>
      </c>
      <c r="G16" s="245">
        <f>LOOKUP($D$7,TimelyData!$A$4:$A$70,TimelyData!G$4:G$70)</f>
        <v>1610</v>
      </c>
      <c r="H16" s="245">
        <v>2842</v>
      </c>
      <c r="I16" s="246"/>
      <c r="J16" s="244">
        <f t="shared" si="0"/>
        <v>6683</v>
      </c>
      <c r="K16" s="419"/>
      <c r="L16" s="422"/>
      <c r="M16" s="419"/>
      <c r="N16" s="422"/>
      <c r="O16" s="419"/>
      <c r="P16" s="422"/>
      <c r="Q16" s="419"/>
      <c r="R16" s="426"/>
      <c r="T16" s="68" t="s">
        <v>195</v>
      </c>
      <c r="U16" s="70"/>
      <c r="V16" s="70"/>
      <c r="W16" s="70"/>
    </row>
    <row r="17" spans="1:702" ht="29.1" customHeight="1" thickBot="1">
      <c r="A17" s="407"/>
      <c r="B17" s="407"/>
      <c r="C17" s="278" t="s">
        <v>5</v>
      </c>
      <c r="D17" s="403"/>
      <c r="E17" s="406"/>
      <c r="F17" s="371">
        <f t="shared" ref="F17:J17" si="2">IFERROR(F16/F15,0)</f>
        <v>0.96538295110341843</v>
      </c>
      <c r="G17" s="371">
        <f t="shared" si="2"/>
        <v>0.63162024323264021</v>
      </c>
      <c r="H17" s="371">
        <f t="shared" si="2"/>
        <v>0.98271092669432913</v>
      </c>
      <c r="I17" s="371">
        <f t="shared" si="2"/>
        <v>0</v>
      </c>
      <c r="J17" s="372">
        <f t="shared" si="2"/>
        <v>0.86210010319917441</v>
      </c>
      <c r="K17" s="420"/>
      <c r="L17" s="423"/>
      <c r="M17" s="420"/>
      <c r="N17" s="423"/>
      <c r="O17" s="420"/>
      <c r="P17" s="423"/>
      <c r="Q17" s="420"/>
      <c r="R17" s="427"/>
      <c r="T17" s="68" t="s">
        <v>196</v>
      </c>
      <c r="U17" s="70"/>
      <c r="V17" s="70"/>
      <c r="W17" s="70"/>
    </row>
    <row r="18" spans="1:702" ht="29.1" customHeight="1" thickBot="1">
      <c r="A18" s="407" t="s">
        <v>321</v>
      </c>
      <c r="B18" s="407"/>
      <c r="C18" s="278" t="s">
        <v>8</v>
      </c>
      <c r="D18" s="401">
        <v>0.8</v>
      </c>
      <c r="E18" s="404">
        <v>2</v>
      </c>
      <c r="F18" s="247">
        <f>'Outputs Monthly'!F18+'Outputs Monthly'!F22+'Outputs Monthly'!F26</f>
        <v>452</v>
      </c>
      <c r="G18" s="247">
        <f>'Outputs Monthly'!F30+'Outputs Monthly'!F34+'Outputs Monthly'!F38</f>
        <v>469</v>
      </c>
      <c r="H18" s="247">
        <f>'Outputs Monthly'!F42+'Outputs Monthly'!F46+'Outputs Monthly'!F50</f>
        <v>486</v>
      </c>
      <c r="I18" s="248">
        <f>'Outputs Monthly'!F54+'Outputs Monthly'!F58+'Outputs Monthly'!F62</f>
        <v>0</v>
      </c>
      <c r="J18" s="244">
        <f t="shared" si="0"/>
        <v>1407</v>
      </c>
      <c r="K18" s="418"/>
      <c r="L18" s="421"/>
      <c r="M18" s="418"/>
      <c r="N18" s="421"/>
      <c r="O18" s="418"/>
      <c r="P18" s="421"/>
      <c r="Q18" s="418"/>
      <c r="R18" s="425"/>
      <c r="T18" s="68"/>
      <c r="U18" s="70"/>
      <c r="V18" s="70"/>
      <c r="W18" s="70"/>
    </row>
    <row r="19" spans="1:702" ht="29.1" customHeight="1" thickBot="1">
      <c r="A19" s="407"/>
      <c r="B19" s="407"/>
      <c r="C19" s="278" t="s">
        <v>322</v>
      </c>
      <c r="D19" s="402"/>
      <c r="E19" s="405"/>
      <c r="F19" s="245">
        <f>LOOKUP($D$7,TimelyData!$A$4:$A$70,TimelyData!J$4:J$70)</f>
        <v>440</v>
      </c>
      <c r="G19" s="245">
        <f>LOOKUP($D$7,TimelyData!$A$4:$A$70,TimelyData!K$4:K$70)</f>
        <v>306</v>
      </c>
      <c r="H19" s="245">
        <v>483</v>
      </c>
      <c r="I19" s="246"/>
      <c r="J19" s="244">
        <f t="shared" si="0"/>
        <v>1229</v>
      </c>
      <c r="K19" s="419"/>
      <c r="L19" s="422"/>
      <c r="M19" s="419"/>
      <c r="N19" s="422"/>
      <c r="O19" s="419"/>
      <c r="P19" s="422"/>
      <c r="Q19" s="419"/>
      <c r="R19" s="426"/>
      <c r="T19" s="68"/>
      <c r="U19" s="70"/>
      <c r="V19" s="70"/>
      <c r="W19" s="70"/>
    </row>
    <row r="20" spans="1:702" ht="29.1" customHeight="1" thickBot="1">
      <c r="A20" s="407"/>
      <c r="B20" s="407"/>
      <c r="C20" s="278" t="s">
        <v>5</v>
      </c>
      <c r="D20" s="403"/>
      <c r="E20" s="406"/>
      <c r="F20" s="371">
        <f t="shared" ref="F20:J20" si="3">IFERROR(F19/F18,0)</f>
        <v>0.97345132743362828</v>
      </c>
      <c r="G20" s="371">
        <f t="shared" si="3"/>
        <v>0.65245202558635396</v>
      </c>
      <c r="H20" s="371">
        <f t="shared" si="3"/>
        <v>0.99382716049382713</v>
      </c>
      <c r="I20" s="371">
        <f t="shared" si="3"/>
        <v>0</v>
      </c>
      <c r="J20" s="372">
        <f t="shared" si="3"/>
        <v>0.87348969438521673</v>
      </c>
      <c r="K20" s="420"/>
      <c r="L20" s="423"/>
      <c r="M20" s="420"/>
      <c r="N20" s="423"/>
      <c r="O20" s="420"/>
      <c r="P20" s="423"/>
      <c r="Q20" s="420"/>
      <c r="R20" s="427"/>
      <c r="T20" s="68"/>
      <c r="U20" s="70"/>
      <c r="V20" s="70"/>
      <c r="W20" s="70"/>
      <c r="ZZ20" s="145" t="s">
        <v>190</v>
      </c>
    </row>
    <row r="21" spans="1:702" ht="29.1" customHeight="1" thickBot="1">
      <c r="A21" s="407" t="s">
        <v>9</v>
      </c>
      <c r="B21" s="407"/>
      <c r="C21" s="278" t="s">
        <v>10</v>
      </c>
      <c r="D21" s="401">
        <v>0.8</v>
      </c>
      <c r="E21" s="404">
        <v>3</v>
      </c>
      <c r="F21" s="243">
        <f>'Outputs Monthly'!G18+'Outputs Monthly'!G22+'Outputs Monthly'!G26</f>
        <v>1938</v>
      </c>
      <c r="G21" s="243">
        <f>'Outputs Monthly'!G30+'Outputs Monthly'!G34+'Outputs Monthly'!G38</f>
        <v>2388</v>
      </c>
      <c r="H21" s="243">
        <f>'Outputs Monthly'!G42+'Outputs Monthly'!G46+'Outputs Monthly'!G50</f>
        <v>2518</v>
      </c>
      <c r="I21" s="249">
        <f>'Outputs Monthly'!G54+'Outputs Monthly'!G58+'Outputs Monthly'!G62</f>
        <v>0</v>
      </c>
      <c r="J21" s="244">
        <f t="shared" si="0"/>
        <v>6844</v>
      </c>
      <c r="K21" s="418"/>
      <c r="L21" s="421"/>
      <c r="M21" s="418"/>
      <c r="N21" s="421"/>
      <c r="O21" s="418"/>
      <c r="P21" s="421"/>
      <c r="Q21" s="418"/>
      <c r="R21" s="425"/>
      <c r="T21" s="68"/>
      <c r="U21" s="70"/>
      <c r="V21" s="70"/>
      <c r="W21" s="70"/>
    </row>
    <row r="22" spans="1:702" ht="29.1" customHeight="1" thickBot="1">
      <c r="A22" s="407"/>
      <c r="B22" s="407"/>
      <c r="C22" s="278" t="s">
        <v>323</v>
      </c>
      <c r="D22" s="402"/>
      <c r="E22" s="405"/>
      <c r="F22" s="245">
        <f>LOOKUP($D$7,TimelyData!$A$4:$A$70,TimelyData!N$4:N$70)</f>
        <v>1345</v>
      </c>
      <c r="G22" s="245">
        <f>LOOKUP($D$7,TimelyData!$A$4:$A$70,TimelyData!O$4:O$70)</f>
        <v>1082</v>
      </c>
      <c r="H22" s="245">
        <v>2407</v>
      </c>
      <c r="I22" s="246"/>
      <c r="J22" s="244">
        <f t="shared" si="0"/>
        <v>4834</v>
      </c>
      <c r="K22" s="419"/>
      <c r="L22" s="422"/>
      <c r="M22" s="419"/>
      <c r="N22" s="422"/>
      <c r="O22" s="419"/>
      <c r="P22" s="422"/>
      <c r="Q22" s="419"/>
      <c r="R22" s="426"/>
      <c r="T22" s="68"/>
      <c r="U22" s="69"/>
      <c r="V22" s="69"/>
    </row>
    <row r="23" spans="1:702" ht="29.1" customHeight="1" thickBot="1">
      <c r="A23" s="407"/>
      <c r="B23" s="407"/>
      <c r="C23" s="278" t="s">
        <v>5</v>
      </c>
      <c r="D23" s="403"/>
      <c r="E23" s="406"/>
      <c r="F23" s="371">
        <f t="shared" ref="F23:J23" si="4">IFERROR(F22/F21,0)</f>
        <v>0.69401444788441691</v>
      </c>
      <c r="G23" s="371">
        <f t="shared" si="4"/>
        <v>0.45309882747068675</v>
      </c>
      <c r="H23" s="371">
        <f t="shared" si="4"/>
        <v>0.95591739475774429</v>
      </c>
      <c r="I23" s="371">
        <f t="shared" si="4"/>
        <v>0</v>
      </c>
      <c r="J23" s="372">
        <f t="shared" si="4"/>
        <v>0.70631209818819407</v>
      </c>
      <c r="K23" s="420"/>
      <c r="L23" s="423"/>
      <c r="M23" s="420"/>
      <c r="N23" s="423"/>
      <c r="O23" s="420"/>
      <c r="P23" s="423"/>
      <c r="Q23" s="420"/>
      <c r="R23" s="427"/>
      <c r="T23" s="68"/>
    </row>
    <row r="24" spans="1:702" ht="29.1" customHeight="1" thickBot="1">
      <c r="A24" s="237" t="s">
        <v>11</v>
      </c>
      <c r="B24" s="408" t="s">
        <v>12</v>
      </c>
      <c r="C24" s="409"/>
      <c r="D24" s="250"/>
      <c r="E24" s="250"/>
      <c r="F24" s="250"/>
      <c r="G24" s="250"/>
      <c r="H24" s="250"/>
      <c r="I24" s="251"/>
      <c r="J24" s="252"/>
      <c r="K24" s="253"/>
      <c r="L24" s="253"/>
      <c r="M24" s="253"/>
      <c r="N24" s="253"/>
      <c r="O24" s="253"/>
      <c r="P24" s="253"/>
      <c r="Q24" s="254"/>
      <c r="R24" s="255"/>
      <c r="T24" s="68"/>
    </row>
    <row r="25" spans="1:702" ht="29.1" customHeight="1" thickBot="1">
      <c r="A25" s="407" t="s">
        <v>13</v>
      </c>
      <c r="B25" s="407"/>
      <c r="C25" s="278" t="s">
        <v>14</v>
      </c>
      <c r="D25" s="401">
        <v>0.8</v>
      </c>
      <c r="E25" s="404">
        <v>2</v>
      </c>
      <c r="F25" s="247">
        <f>'Outputs Monthly'!J18+'Outputs Monthly'!J22+'Outputs Monthly'!J26</f>
        <v>632</v>
      </c>
      <c r="G25" s="247">
        <f>'Outputs Monthly'!J30+'Outputs Monthly'!J34+'Outputs Monthly'!J38</f>
        <v>896</v>
      </c>
      <c r="H25" s="247">
        <f>'Outputs Monthly'!J42+'Outputs Monthly'!J46+'Outputs Monthly'!J50</f>
        <v>934</v>
      </c>
      <c r="I25" s="248">
        <f>'Outputs Monthly'!J54+'Outputs Monthly'!J58+'Outputs Monthly'!J62</f>
        <v>0</v>
      </c>
      <c r="J25" s="244">
        <f t="shared" si="0"/>
        <v>2462</v>
      </c>
      <c r="K25" s="418"/>
      <c r="L25" s="421"/>
      <c r="M25" s="418"/>
      <c r="N25" s="421"/>
      <c r="O25" s="418"/>
      <c r="P25" s="421"/>
      <c r="Q25" s="418"/>
      <c r="R25" s="425"/>
      <c r="T25" s="69"/>
    </row>
    <row r="26" spans="1:702" ht="29.1" customHeight="1" thickBot="1">
      <c r="A26" s="407"/>
      <c r="B26" s="407"/>
      <c r="C26" s="278" t="s">
        <v>322</v>
      </c>
      <c r="D26" s="402"/>
      <c r="E26" s="405"/>
      <c r="F26" s="245">
        <f>LOOKUP($D$7,TimelyData!$A$4:$A$70,TimelyData!R$4:R$70)</f>
        <v>753</v>
      </c>
      <c r="G26" s="245">
        <f>LOOKUP($D$7,TimelyData!$A$4:$A$70,TimelyData!S$4:S$70)</f>
        <v>601</v>
      </c>
      <c r="H26" s="245">
        <v>903</v>
      </c>
      <c r="I26" s="246"/>
      <c r="J26" s="244">
        <f t="shared" si="0"/>
        <v>2257</v>
      </c>
      <c r="K26" s="419"/>
      <c r="L26" s="422"/>
      <c r="M26" s="419"/>
      <c r="N26" s="422"/>
      <c r="O26" s="419"/>
      <c r="P26" s="422"/>
      <c r="Q26" s="419"/>
      <c r="R26" s="426"/>
    </row>
    <row r="27" spans="1:702" ht="29.1" customHeight="1" thickBot="1">
      <c r="A27" s="407"/>
      <c r="B27" s="407"/>
      <c r="C27" s="278" t="s">
        <v>5</v>
      </c>
      <c r="D27" s="403"/>
      <c r="E27" s="406"/>
      <c r="F27" s="371">
        <f t="shared" ref="F27:J27" si="5">IFERROR(F26/F25,0)</f>
        <v>1.1914556962025316</v>
      </c>
      <c r="G27" s="371">
        <f t="shared" si="5"/>
        <v>0.6707589285714286</v>
      </c>
      <c r="H27" s="371">
        <f t="shared" si="5"/>
        <v>0.96680942184154173</v>
      </c>
      <c r="I27" s="371">
        <f t="shared" si="5"/>
        <v>0</v>
      </c>
      <c r="J27" s="372">
        <f t="shared" si="5"/>
        <v>0.9167343623070674</v>
      </c>
      <c r="K27" s="420"/>
      <c r="L27" s="423"/>
      <c r="M27" s="420"/>
      <c r="N27" s="423"/>
      <c r="O27" s="420"/>
      <c r="P27" s="423"/>
      <c r="Q27" s="420"/>
      <c r="R27" s="427"/>
    </row>
    <row r="28" spans="1:702" ht="29.1" customHeight="1" thickBot="1">
      <c r="A28" s="407" t="s">
        <v>15</v>
      </c>
      <c r="B28" s="407"/>
      <c r="C28" s="278" t="s">
        <v>14</v>
      </c>
      <c r="D28" s="401">
        <v>0.8</v>
      </c>
      <c r="E28" s="404">
        <v>2</v>
      </c>
      <c r="F28" s="247">
        <f>'Outputs Monthly'!K18+'Outputs Monthly'!K22+'Outputs Monthly'!K26</f>
        <v>1983</v>
      </c>
      <c r="G28" s="247">
        <f>'Outputs Monthly'!K30+'Outputs Monthly'!K34+'Outputs Monthly'!K38</f>
        <v>2405</v>
      </c>
      <c r="H28" s="247">
        <f>'Outputs Monthly'!K42+'Outputs Monthly'!K46+'Outputs Monthly'!K50</f>
        <v>2178</v>
      </c>
      <c r="I28" s="248">
        <f>'Outputs Monthly'!K54+'Outputs Monthly'!K58+'Outputs Monthly'!K62</f>
        <v>0</v>
      </c>
      <c r="J28" s="244">
        <f t="shared" si="0"/>
        <v>6566</v>
      </c>
      <c r="K28" s="418"/>
      <c r="L28" s="421"/>
      <c r="M28" s="418"/>
      <c r="N28" s="421"/>
      <c r="O28" s="418"/>
      <c r="P28" s="421"/>
      <c r="Q28" s="418"/>
      <c r="R28" s="425"/>
    </row>
    <row r="29" spans="1:702" ht="29.1" customHeight="1" thickBot="1">
      <c r="A29" s="407"/>
      <c r="B29" s="407"/>
      <c r="C29" s="278" t="s">
        <v>322</v>
      </c>
      <c r="D29" s="402"/>
      <c r="E29" s="405"/>
      <c r="F29" s="245">
        <f>LOOKUP($D$7,TimelyData!$A$4:$A$70,TimelyData!V$4:V$70)</f>
        <v>1931</v>
      </c>
      <c r="G29" s="245">
        <f>LOOKUP($D$7,TimelyData!$A$4:$A$70,TimelyData!W$4:W$70)</f>
        <v>1560</v>
      </c>
      <c r="H29" s="245">
        <v>2063</v>
      </c>
      <c r="I29" s="246"/>
      <c r="J29" s="244">
        <f t="shared" si="0"/>
        <v>5554</v>
      </c>
      <c r="K29" s="419"/>
      <c r="L29" s="422"/>
      <c r="M29" s="419"/>
      <c r="N29" s="422"/>
      <c r="O29" s="419"/>
      <c r="P29" s="422"/>
      <c r="Q29" s="419"/>
      <c r="R29" s="426"/>
    </row>
    <row r="30" spans="1:702" ht="29.1" customHeight="1" thickBot="1">
      <c r="A30" s="407"/>
      <c r="B30" s="407"/>
      <c r="C30" s="278" t="s">
        <v>5</v>
      </c>
      <c r="D30" s="403"/>
      <c r="E30" s="406"/>
      <c r="F30" s="371">
        <f t="shared" ref="F30:J30" si="6">IFERROR(F29/F28,0)</f>
        <v>0.97377710539586482</v>
      </c>
      <c r="G30" s="371">
        <f t="shared" si="6"/>
        <v>0.64864864864864868</v>
      </c>
      <c r="H30" s="371">
        <f t="shared" si="6"/>
        <v>0.94719926538108357</v>
      </c>
      <c r="I30" s="371">
        <f t="shared" si="6"/>
        <v>0</v>
      </c>
      <c r="J30" s="372">
        <f t="shared" si="6"/>
        <v>0.8458726774291806</v>
      </c>
      <c r="K30" s="420"/>
      <c r="L30" s="423"/>
      <c r="M30" s="420"/>
      <c r="N30" s="423"/>
      <c r="O30" s="420"/>
      <c r="P30" s="423"/>
      <c r="Q30" s="420"/>
      <c r="R30" s="427"/>
    </row>
    <row r="31" spans="1:702" ht="29.1" customHeight="1" thickBot="1">
      <c r="A31" s="407" t="s">
        <v>9</v>
      </c>
      <c r="B31" s="407"/>
      <c r="C31" s="278" t="s">
        <v>10</v>
      </c>
      <c r="D31" s="401">
        <v>0.8</v>
      </c>
      <c r="E31" s="404">
        <v>4</v>
      </c>
      <c r="F31" s="247">
        <f>'Outputs Monthly'!L18+'Outputs Monthly'!L22+'Outputs Monthly'!L26</f>
        <v>8465</v>
      </c>
      <c r="G31" s="247">
        <f>'Outputs Monthly'!L30+'Outputs Monthly'!L34+'Outputs Monthly'!L38</f>
        <v>12219</v>
      </c>
      <c r="H31" s="247">
        <f>'Outputs Monthly'!L42+'Outputs Monthly'!L46+'Outputs Monthly'!L50</f>
        <v>11493</v>
      </c>
      <c r="I31" s="248">
        <f>'Outputs Monthly'!L54+'Outputs Monthly'!L58+'Outputs Monthly'!L62</f>
        <v>0</v>
      </c>
      <c r="J31" s="244">
        <f t="shared" si="0"/>
        <v>32177</v>
      </c>
      <c r="K31" s="418"/>
      <c r="L31" s="421"/>
      <c r="M31" s="418"/>
      <c r="N31" s="421"/>
      <c r="O31" s="418"/>
      <c r="P31" s="421"/>
      <c r="Q31" s="418"/>
      <c r="R31" s="425"/>
    </row>
    <row r="32" spans="1:702" ht="29.1" customHeight="1" thickBot="1">
      <c r="A32" s="407"/>
      <c r="B32" s="407"/>
      <c r="C32" s="278" t="s">
        <v>324</v>
      </c>
      <c r="D32" s="402"/>
      <c r="E32" s="405"/>
      <c r="F32" s="245">
        <f>LOOKUP($D$7,TimelyData!$A$4:$A$70,TimelyData!Z$4:Z$70)</f>
        <v>7759</v>
      </c>
      <c r="G32" s="245">
        <f>LOOKUP($D$7,TimelyData!$A$4:$A$70,TimelyData!AA$4:AA$70)</f>
        <v>6662</v>
      </c>
      <c r="H32" s="245">
        <v>10499</v>
      </c>
      <c r="I32" s="246"/>
      <c r="J32" s="244">
        <f t="shared" si="0"/>
        <v>24920</v>
      </c>
      <c r="K32" s="419"/>
      <c r="L32" s="422"/>
      <c r="M32" s="419"/>
      <c r="N32" s="422"/>
      <c r="O32" s="419"/>
      <c r="P32" s="422"/>
      <c r="Q32" s="419"/>
      <c r="R32" s="426"/>
    </row>
    <row r="33" spans="1:18" ht="29.1" customHeight="1" thickBot="1">
      <c r="A33" s="407"/>
      <c r="B33" s="407"/>
      <c r="C33" s="278" t="s">
        <v>5</v>
      </c>
      <c r="D33" s="403"/>
      <c r="E33" s="406"/>
      <c r="F33" s="371">
        <f t="shared" ref="F33:J33" si="7">IFERROR(F32/F31,0)</f>
        <v>0.91659775546367395</v>
      </c>
      <c r="G33" s="371">
        <f t="shared" si="7"/>
        <v>0.54521646615926012</v>
      </c>
      <c r="H33" s="371">
        <f t="shared" si="7"/>
        <v>0.91351257287044285</v>
      </c>
      <c r="I33" s="371">
        <f t="shared" si="7"/>
        <v>0</v>
      </c>
      <c r="J33" s="372">
        <f t="shared" si="7"/>
        <v>0.77446623364515021</v>
      </c>
      <c r="K33" s="420"/>
      <c r="L33" s="423"/>
      <c r="M33" s="420"/>
      <c r="N33" s="423"/>
      <c r="O33" s="420"/>
      <c r="P33" s="423"/>
      <c r="Q33" s="420"/>
      <c r="R33" s="427"/>
    </row>
    <row r="34" spans="1:18" ht="29.1" customHeight="1" thickBot="1">
      <c r="A34" s="407" t="s">
        <v>16</v>
      </c>
      <c r="B34" s="407"/>
      <c r="C34" s="278" t="s">
        <v>14</v>
      </c>
      <c r="D34" s="401">
        <v>0.8</v>
      </c>
      <c r="E34" s="404">
        <v>2</v>
      </c>
      <c r="F34" s="247">
        <f>'Outputs Monthly'!M18+'Outputs Monthly'!M22+'Outputs Monthly'!M26</f>
        <v>1412</v>
      </c>
      <c r="G34" s="247">
        <f>'Outputs Monthly'!M30+'Outputs Monthly'!M34+'Outputs Monthly'!M38</f>
        <v>1578</v>
      </c>
      <c r="H34" s="247">
        <f>'Outputs Monthly'!M42+'Outputs Monthly'!M46+'Outputs Monthly'!M50</f>
        <v>1802</v>
      </c>
      <c r="I34" s="248">
        <f>'Outputs Monthly'!M54+'Outputs Monthly'!M58+'Outputs Monthly'!M62</f>
        <v>0</v>
      </c>
      <c r="J34" s="244">
        <f t="shared" si="0"/>
        <v>4792</v>
      </c>
      <c r="K34" s="418"/>
      <c r="L34" s="421"/>
      <c r="M34" s="418"/>
      <c r="N34" s="421"/>
      <c r="O34" s="418"/>
      <c r="P34" s="421"/>
      <c r="Q34" s="418"/>
      <c r="R34" s="425"/>
    </row>
    <row r="35" spans="1:18" ht="29.1" customHeight="1" thickBot="1">
      <c r="A35" s="407"/>
      <c r="B35" s="407"/>
      <c r="C35" s="278" t="s">
        <v>322</v>
      </c>
      <c r="D35" s="402"/>
      <c r="E35" s="405"/>
      <c r="F35" s="245">
        <f>LOOKUP($D$7,TimelyData!$A$4:$A$70,TimelyData!AD$4:AD$70)</f>
        <v>1146</v>
      </c>
      <c r="G35" s="245">
        <f>LOOKUP($D$7,TimelyData!$A$4:$A$70,TimelyData!AE$4:AE$70)</f>
        <v>753</v>
      </c>
      <c r="H35" s="245">
        <v>1407</v>
      </c>
      <c r="I35" s="246"/>
      <c r="J35" s="244">
        <f t="shared" si="0"/>
        <v>3306</v>
      </c>
      <c r="K35" s="419"/>
      <c r="L35" s="422"/>
      <c r="M35" s="419"/>
      <c r="N35" s="422"/>
      <c r="O35" s="419"/>
      <c r="P35" s="422"/>
      <c r="Q35" s="419"/>
      <c r="R35" s="426"/>
    </row>
    <row r="36" spans="1:18" ht="29.1" customHeight="1" thickBot="1">
      <c r="A36" s="407"/>
      <c r="B36" s="407"/>
      <c r="C36" s="278" t="s">
        <v>5</v>
      </c>
      <c r="D36" s="403"/>
      <c r="E36" s="406"/>
      <c r="F36" s="371">
        <f t="shared" ref="F36:J36" si="8">IFERROR(F35/F34,0)</f>
        <v>0.81161473087818692</v>
      </c>
      <c r="G36" s="371">
        <f t="shared" si="8"/>
        <v>0.47718631178707227</v>
      </c>
      <c r="H36" s="371">
        <f t="shared" si="8"/>
        <v>0.78079911209766928</v>
      </c>
      <c r="I36" s="371">
        <f t="shared" si="8"/>
        <v>0</v>
      </c>
      <c r="J36" s="372">
        <f t="shared" si="8"/>
        <v>0.68989983305509184</v>
      </c>
      <c r="K36" s="420"/>
      <c r="L36" s="423"/>
      <c r="M36" s="420"/>
      <c r="N36" s="423"/>
      <c r="O36" s="420"/>
      <c r="P36" s="423"/>
      <c r="Q36" s="420"/>
      <c r="R36" s="427"/>
    </row>
    <row r="37" spans="1:18" ht="29.1" customHeight="1" thickBot="1">
      <c r="A37" s="407" t="s">
        <v>17</v>
      </c>
      <c r="B37" s="407"/>
      <c r="C37" s="278" t="s">
        <v>14</v>
      </c>
      <c r="D37" s="401">
        <v>0.8</v>
      </c>
      <c r="E37" s="404">
        <v>3</v>
      </c>
      <c r="F37" s="247">
        <f>'Outputs Monthly'!N18+'Outputs Monthly'!N22+'Outputs Monthly'!N26</f>
        <v>1534</v>
      </c>
      <c r="G37" s="247">
        <f>'Outputs Monthly'!N30+'Outputs Monthly'!N34+'Outputs Monthly'!N38</f>
        <v>1670</v>
      </c>
      <c r="H37" s="247">
        <f>'Outputs Monthly'!N42+'Outputs Monthly'!N46+'Outputs Monthly'!N50</f>
        <v>1738</v>
      </c>
      <c r="I37" s="248">
        <f>'Outputs Monthly'!N54+'Outputs Monthly'!N58+'Outputs Monthly'!N62</f>
        <v>0</v>
      </c>
      <c r="J37" s="244">
        <f t="shared" si="0"/>
        <v>4942</v>
      </c>
      <c r="K37" s="418"/>
      <c r="L37" s="421"/>
      <c r="M37" s="418"/>
      <c r="N37" s="421"/>
      <c r="O37" s="418"/>
      <c r="P37" s="421"/>
      <c r="Q37" s="418"/>
      <c r="R37" s="425"/>
    </row>
    <row r="38" spans="1:18" ht="29.1" customHeight="1" thickBot="1">
      <c r="A38" s="407"/>
      <c r="B38" s="407"/>
      <c r="C38" s="278" t="s">
        <v>323</v>
      </c>
      <c r="D38" s="402"/>
      <c r="E38" s="405"/>
      <c r="F38" s="245">
        <f>LOOKUP($D$7,TimelyData!$A$4:$A$70,TimelyData!AH$4:AH$70)</f>
        <v>1644</v>
      </c>
      <c r="G38" s="245">
        <f>LOOKUP($D$7,TimelyData!$A$4:$A$70,TimelyData!AI$4:AI$70)</f>
        <v>1144</v>
      </c>
      <c r="H38" s="245">
        <v>1724</v>
      </c>
      <c r="I38" s="246"/>
      <c r="J38" s="244">
        <f t="shared" si="0"/>
        <v>4512</v>
      </c>
      <c r="K38" s="419"/>
      <c r="L38" s="422"/>
      <c r="M38" s="419"/>
      <c r="N38" s="422"/>
      <c r="O38" s="419"/>
      <c r="P38" s="422"/>
      <c r="Q38" s="419"/>
      <c r="R38" s="426"/>
    </row>
    <row r="39" spans="1:18" ht="29.1" customHeight="1" thickBot="1">
      <c r="A39" s="407"/>
      <c r="B39" s="407"/>
      <c r="C39" s="278" t="s">
        <v>5</v>
      </c>
      <c r="D39" s="403"/>
      <c r="E39" s="406"/>
      <c r="F39" s="371">
        <f t="shared" ref="F39:J39" si="9">IFERROR(F38/F37,0)</f>
        <v>1.0717079530638853</v>
      </c>
      <c r="G39" s="371">
        <f t="shared" si="9"/>
        <v>0.68502994011976048</v>
      </c>
      <c r="H39" s="371">
        <f t="shared" si="9"/>
        <v>0.99194476409666288</v>
      </c>
      <c r="I39" s="371">
        <f t="shared" si="9"/>
        <v>0</v>
      </c>
      <c r="J39" s="372">
        <f t="shared" si="9"/>
        <v>0.91299069202751926</v>
      </c>
      <c r="K39" s="420"/>
      <c r="L39" s="423"/>
      <c r="M39" s="420"/>
      <c r="N39" s="423"/>
      <c r="O39" s="420"/>
      <c r="P39" s="423"/>
      <c r="Q39" s="420"/>
      <c r="R39" s="427"/>
    </row>
    <row r="40" spans="1:18" ht="29.1" customHeight="1" thickBot="1">
      <c r="A40" s="407" t="s">
        <v>18</v>
      </c>
      <c r="B40" s="407"/>
      <c r="C40" s="278" t="s">
        <v>14</v>
      </c>
      <c r="D40" s="401">
        <v>0.8</v>
      </c>
      <c r="E40" s="404">
        <v>2</v>
      </c>
      <c r="F40" s="247">
        <f>'Outputs Monthly'!O18+'Outputs Monthly'!O22+'Outputs Monthly'!O26</f>
        <v>148</v>
      </c>
      <c r="G40" s="247">
        <f>'Outputs Monthly'!O30+'Outputs Monthly'!O34+'Outputs Monthly'!O38</f>
        <v>123</v>
      </c>
      <c r="H40" s="247">
        <f>'Outputs Monthly'!O42+'Outputs Monthly'!O46+'Outputs Monthly'!O50</f>
        <v>128</v>
      </c>
      <c r="I40" s="248">
        <f>'Outputs Monthly'!O54+'Outputs Monthly'!O58+'Outputs Monthly'!O62</f>
        <v>0</v>
      </c>
      <c r="J40" s="244">
        <f t="shared" si="0"/>
        <v>399</v>
      </c>
      <c r="K40" s="418"/>
      <c r="L40" s="421"/>
      <c r="M40" s="418"/>
      <c r="N40" s="421"/>
      <c r="O40" s="418"/>
      <c r="P40" s="421"/>
      <c r="Q40" s="418"/>
      <c r="R40" s="425"/>
    </row>
    <row r="41" spans="1:18" ht="29.1" customHeight="1" thickBot="1">
      <c r="A41" s="407"/>
      <c r="B41" s="407"/>
      <c r="C41" s="278" t="s">
        <v>322</v>
      </c>
      <c r="D41" s="402"/>
      <c r="E41" s="405"/>
      <c r="F41" s="245">
        <f>LOOKUP($D$7,TimelyData!$A$4:$A$70,TimelyData!AL$4:AL$70)</f>
        <v>93</v>
      </c>
      <c r="G41" s="245">
        <f>LOOKUP($D$7,TimelyData!$A$4:$A$70,TimelyData!AM$4:AM$70)</f>
        <v>65</v>
      </c>
      <c r="H41" s="245">
        <v>128</v>
      </c>
      <c r="I41" s="246"/>
      <c r="J41" s="244">
        <f t="shared" si="0"/>
        <v>286</v>
      </c>
      <c r="K41" s="419"/>
      <c r="L41" s="422"/>
      <c r="M41" s="419"/>
      <c r="N41" s="422"/>
      <c r="O41" s="419"/>
      <c r="P41" s="422"/>
      <c r="Q41" s="419"/>
      <c r="R41" s="426"/>
    </row>
    <row r="42" spans="1:18" ht="29.1" customHeight="1" thickBot="1">
      <c r="A42" s="407"/>
      <c r="B42" s="407"/>
      <c r="C42" s="278" t="s">
        <v>5</v>
      </c>
      <c r="D42" s="414"/>
      <c r="E42" s="415"/>
      <c r="F42" s="370">
        <f t="shared" ref="F42:J42" si="10">IFERROR(F41/F40,0)</f>
        <v>0.6283783783783784</v>
      </c>
      <c r="G42" s="370">
        <f t="shared" si="10"/>
        <v>0.52845528455284552</v>
      </c>
      <c r="H42" s="370">
        <f t="shared" si="10"/>
        <v>1</v>
      </c>
      <c r="I42" s="370">
        <f t="shared" si="10"/>
        <v>0</v>
      </c>
      <c r="J42" s="373">
        <f t="shared" si="10"/>
        <v>0.71679197994987465</v>
      </c>
      <c r="K42" s="428"/>
      <c r="L42" s="429"/>
      <c r="M42" s="428"/>
      <c r="N42" s="429"/>
      <c r="O42" s="428"/>
      <c r="P42" s="429"/>
      <c r="Q42" s="428"/>
      <c r="R42" s="430"/>
    </row>
    <row r="43" spans="1:18" ht="29.1" customHeight="1" thickTop="1">
      <c r="A43" s="256"/>
      <c r="B43" s="257"/>
      <c r="C43" s="258"/>
      <c r="D43" s="250"/>
      <c r="E43" s="250"/>
      <c r="F43" s="250"/>
      <c r="G43" s="250"/>
      <c r="H43" s="250"/>
      <c r="I43" s="250"/>
      <c r="J43" s="250"/>
      <c r="K43" s="253"/>
      <c r="L43" s="253"/>
      <c r="M43" s="253"/>
      <c r="N43" s="253"/>
      <c r="O43" s="253"/>
      <c r="P43" s="253"/>
      <c r="Q43" s="253"/>
      <c r="R43" s="253"/>
    </row>
    <row r="44" spans="1:18" ht="29.1" customHeight="1">
      <c r="A44" s="256"/>
      <c r="B44" s="257"/>
      <c r="C44" s="258"/>
      <c r="D44" s="250"/>
      <c r="E44" s="250"/>
      <c r="F44" s="250"/>
      <c r="G44" s="250"/>
      <c r="H44" s="250"/>
      <c r="I44" s="250"/>
      <c r="J44" s="250"/>
      <c r="K44" s="253"/>
      <c r="L44" s="253"/>
      <c r="M44" s="253"/>
      <c r="N44" s="253"/>
      <c r="O44" s="253"/>
      <c r="P44" s="253"/>
      <c r="Q44" s="253"/>
      <c r="R44" s="253"/>
    </row>
    <row r="45" spans="1:18" ht="29.1" customHeight="1" thickBot="1">
      <c r="A45" s="231" t="s">
        <v>320</v>
      </c>
      <c r="B45" s="232"/>
      <c r="C45" s="233"/>
      <c r="D45" s="259"/>
      <c r="E45" s="259"/>
      <c r="F45" s="259"/>
      <c r="G45" s="259"/>
      <c r="H45" s="259"/>
      <c r="I45" s="259"/>
      <c r="J45" s="259"/>
      <c r="K45" s="253"/>
      <c r="L45" s="253"/>
      <c r="M45" s="253"/>
      <c r="N45" s="253"/>
      <c r="O45" s="253"/>
      <c r="P45" s="253"/>
      <c r="Q45" s="253"/>
      <c r="R45" s="253"/>
    </row>
    <row r="46" spans="1:18" ht="29.1" customHeight="1" thickTop="1">
      <c r="A46" s="235"/>
      <c r="B46" s="235"/>
      <c r="C46" s="235"/>
      <c r="D46" s="412" t="s">
        <v>316</v>
      </c>
      <c r="E46" s="410" t="s">
        <v>199</v>
      </c>
      <c r="F46" s="236" t="s">
        <v>215</v>
      </c>
      <c r="G46" s="236" t="s">
        <v>216</v>
      </c>
      <c r="H46" s="236" t="s">
        <v>217</v>
      </c>
      <c r="I46" s="236" t="s">
        <v>218</v>
      </c>
      <c r="J46" s="431" t="s">
        <v>2</v>
      </c>
      <c r="K46" s="416" t="str">
        <f>F46</f>
        <v>10/1/16 - 12/31/16</v>
      </c>
      <c r="L46" s="417"/>
      <c r="M46" s="416" t="str">
        <f>G46</f>
        <v>1/1/17 - 3/31/17</v>
      </c>
      <c r="N46" s="417"/>
      <c r="O46" s="416" t="str">
        <f>H46</f>
        <v>4/1/17 - 6/30/17</v>
      </c>
      <c r="P46" s="417"/>
      <c r="Q46" s="416" t="str">
        <f>I46</f>
        <v>7/1/17 - 9/30/17</v>
      </c>
      <c r="R46" s="424"/>
    </row>
    <row r="47" spans="1:18" ht="36" customHeight="1" thickBot="1">
      <c r="A47" s="237" t="s">
        <v>0</v>
      </c>
      <c r="B47" s="408" t="s">
        <v>1</v>
      </c>
      <c r="C47" s="409"/>
      <c r="D47" s="413"/>
      <c r="E47" s="411"/>
      <c r="F47" s="238" t="s">
        <v>142</v>
      </c>
      <c r="G47" s="238" t="s">
        <v>143</v>
      </c>
      <c r="H47" s="238" t="s">
        <v>144</v>
      </c>
      <c r="I47" s="238" t="s">
        <v>145</v>
      </c>
      <c r="J47" s="432"/>
      <c r="K47" s="239" t="s">
        <v>133</v>
      </c>
      <c r="L47" s="240" t="s">
        <v>138</v>
      </c>
      <c r="M47" s="239" t="s">
        <v>133</v>
      </c>
      <c r="N47" s="240" t="s">
        <v>138</v>
      </c>
      <c r="O47" s="239" t="s">
        <v>133</v>
      </c>
      <c r="P47" s="240" t="s">
        <v>138</v>
      </c>
      <c r="Q47" s="239" t="s">
        <v>133</v>
      </c>
      <c r="R47" s="260" t="s">
        <v>138</v>
      </c>
    </row>
    <row r="48" spans="1:18" ht="29.1" customHeight="1" thickBot="1">
      <c r="A48" s="407" t="s">
        <v>3</v>
      </c>
      <c r="B48" s="407"/>
      <c r="C48" s="278" t="s">
        <v>19</v>
      </c>
      <c r="D48" s="401">
        <v>0.8</v>
      </c>
      <c r="E48" s="404">
        <v>3</v>
      </c>
      <c r="F48" s="261">
        <f>LOOKUP($D$7,TimelyData!$A$4:$A$70,TimelyData!AP$4:AP$70)</f>
        <v>77338</v>
      </c>
      <c r="G48" s="261">
        <f>LOOKUP($D$7,TimelyData!$A$4:$A$70,TimelyData!AR$4:AR$70)</f>
        <v>59025</v>
      </c>
      <c r="H48" s="261">
        <v>89632</v>
      </c>
      <c r="I48" s="262"/>
      <c r="J48" s="244">
        <f>SUM(F48:I48)</f>
        <v>225995</v>
      </c>
      <c r="K48" s="418"/>
      <c r="L48" s="421"/>
      <c r="M48" s="418"/>
      <c r="N48" s="421"/>
      <c r="O48" s="418"/>
      <c r="P48" s="421"/>
      <c r="Q48" s="418"/>
      <c r="R48" s="425"/>
    </row>
    <row r="49" spans="1:18" ht="29.1" customHeight="1" thickBot="1">
      <c r="A49" s="407"/>
      <c r="B49" s="407"/>
      <c r="C49" s="278" t="s">
        <v>323</v>
      </c>
      <c r="D49" s="402"/>
      <c r="E49" s="405"/>
      <c r="F49" s="245">
        <f>LOOKUP($D$7,TimelyData!$A$4:$A$70,TimelyData!AQ$4:AQ$70)</f>
        <v>73995</v>
      </c>
      <c r="G49" s="245">
        <f>LOOKUP($D$7,TimelyData!$A$4:$A$70,TimelyData!AS$4:AS$70)</f>
        <v>56223</v>
      </c>
      <c r="H49" s="245">
        <v>87811</v>
      </c>
      <c r="I49" s="246"/>
      <c r="J49" s="244">
        <f t="shared" ref="J49:J77" si="11">SUM(F49:I49)</f>
        <v>218029</v>
      </c>
      <c r="K49" s="419"/>
      <c r="L49" s="422"/>
      <c r="M49" s="419"/>
      <c r="N49" s="422"/>
      <c r="O49" s="419"/>
      <c r="P49" s="422"/>
      <c r="Q49" s="419"/>
      <c r="R49" s="426"/>
    </row>
    <row r="50" spans="1:18" ht="29.1" customHeight="1" thickBot="1">
      <c r="A50" s="407"/>
      <c r="B50" s="407"/>
      <c r="C50" s="278" t="s">
        <v>5</v>
      </c>
      <c r="D50" s="403"/>
      <c r="E50" s="406"/>
      <c r="F50" s="371">
        <f t="shared" ref="F50:J50" si="12">IFERROR(F49/F48,0)</f>
        <v>0.95677416017998917</v>
      </c>
      <c r="G50" s="371">
        <f t="shared" si="12"/>
        <v>0.9525285895806862</v>
      </c>
      <c r="H50" s="371">
        <f t="shared" si="12"/>
        <v>0.97968359514459125</v>
      </c>
      <c r="I50" s="371">
        <f t="shared" si="12"/>
        <v>0</v>
      </c>
      <c r="J50" s="372">
        <f t="shared" si="12"/>
        <v>0.96475143255381757</v>
      </c>
      <c r="K50" s="420"/>
      <c r="L50" s="423"/>
      <c r="M50" s="420"/>
      <c r="N50" s="423"/>
      <c r="O50" s="420"/>
      <c r="P50" s="423"/>
      <c r="Q50" s="420"/>
      <c r="R50" s="427"/>
    </row>
    <row r="51" spans="1:18" ht="29.1" customHeight="1" thickBot="1">
      <c r="A51" s="407" t="s">
        <v>6</v>
      </c>
      <c r="B51" s="407"/>
      <c r="C51" s="278" t="s">
        <v>19</v>
      </c>
      <c r="D51" s="401">
        <v>0.8</v>
      </c>
      <c r="E51" s="404">
        <v>3</v>
      </c>
      <c r="F51" s="261">
        <f>LOOKUP($D$7,TimelyData!$A$4:$A$70,TimelyData!AX$4:AX$70)</f>
        <v>40586</v>
      </c>
      <c r="G51" s="261">
        <f>LOOKUP($D$7,TimelyData!$A$4:$A$70,TimelyData!AZ$4:AZ$70)</f>
        <v>27989</v>
      </c>
      <c r="H51" s="261">
        <v>43698</v>
      </c>
      <c r="I51" s="262"/>
      <c r="J51" s="244">
        <f t="shared" si="11"/>
        <v>112273</v>
      </c>
      <c r="K51" s="418"/>
      <c r="L51" s="421"/>
      <c r="M51" s="418"/>
      <c r="N51" s="421"/>
      <c r="O51" s="418"/>
      <c r="P51" s="421"/>
      <c r="Q51" s="418"/>
      <c r="R51" s="425"/>
    </row>
    <row r="52" spans="1:18" ht="29.1" customHeight="1" thickBot="1">
      <c r="A52" s="407"/>
      <c r="B52" s="407"/>
      <c r="C52" s="278" t="s">
        <v>323</v>
      </c>
      <c r="D52" s="402"/>
      <c r="E52" s="405"/>
      <c r="F52" s="245">
        <f>LOOKUP($D$7,TimelyData!$A$4:$A$70,TimelyData!AY$4:AY$70)</f>
        <v>38842</v>
      </c>
      <c r="G52" s="245">
        <f>LOOKUP($D$7,TimelyData!$A$4:$A$70,TimelyData!BA$4:BA$70)</f>
        <v>26868</v>
      </c>
      <c r="H52" s="245">
        <v>43041</v>
      </c>
      <c r="I52" s="246"/>
      <c r="J52" s="244">
        <f t="shared" si="11"/>
        <v>108751</v>
      </c>
      <c r="K52" s="419"/>
      <c r="L52" s="422"/>
      <c r="M52" s="419"/>
      <c r="N52" s="422"/>
      <c r="O52" s="419"/>
      <c r="P52" s="422"/>
      <c r="Q52" s="419"/>
      <c r="R52" s="426"/>
    </row>
    <row r="53" spans="1:18" ht="29.1" customHeight="1" thickBot="1">
      <c r="A53" s="407"/>
      <c r="B53" s="407"/>
      <c r="C53" s="278" t="s">
        <v>5</v>
      </c>
      <c r="D53" s="403"/>
      <c r="E53" s="406"/>
      <c r="F53" s="371">
        <f t="shared" ref="F53:J53" si="13">IFERROR(F52/F51,0)</f>
        <v>0.95702951756763421</v>
      </c>
      <c r="G53" s="371">
        <f t="shared" si="13"/>
        <v>0.95994855121654932</v>
      </c>
      <c r="H53" s="371">
        <f t="shared" si="13"/>
        <v>0.98496498695592472</v>
      </c>
      <c r="I53" s="371">
        <f t="shared" si="13"/>
        <v>0</v>
      </c>
      <c r="J53" s="372">
        <f t="shared" si="13"/>
        <v>0.96863003571651241</v>
      </c>
      <c r="K53" s="420"/>
      <c r="L53" s="423"/>
      <c r="M53" s="420"/>
      <c r="N53" s="423"/>
      <c r="O53" s="420"/>
      <c r="P53" s="423"/>
      <c r="Q53" s="420"/>
      <c r="R53" s="427"/>
    </row>
    <row r="54" spans="1:18" ht="29.1" customHeight="1" thickBot="1">
      <c r="A54" s="407" t="s">
        <v>7</v>
      </c>
      <c r="B54" s="407"/>
      <c r="C54" s="278" t="s">
        <v>19</v>
      </c>
      <c r="D54" s="401">
        <v>0.8</v>
      </c>
      <c r="E54" s="404">
        <v>3</v>
      </c>
      <c r="F54" s="261">
        <f>LOOKUP($D$7,TimelyData!$A$4:$A$70,TimelyData!BF$4:BF$70)</f>
        <v>20766</v>
      </c>
      <c r="G54" s="261">
        <f>LOOKUP($D$7,TimelyData!$A$4:$A$70,TimelyData!BH$4:BH$70)</f>
        <v>15053</v>
      </c>
      <c r="H54" s="261">
        <v>22246</v>
      </c>
      <c r="I54" s="262"/>
      <c r="J54" s="244">
        <f t="shared" si="11"/>
        <v>58065</v>
      </c>
      <c r="K54" s="418"/>
      <c r="L54" s="421"/>
      <c r="M54" s="418"/>
      <c r="N54" s="421"/>
      <c r="O54" s="418"/>
      <c r="P54" s="421"/>
      <c r="Q54" s="418"/>
      <c r="R54" s="425"/>
    </row>
    <row r="55" spans="1:18" ht="29.1" customHeight="1" thickBot="1">
      <c r="A55" s="407"/>
      <c r="B55" s="407"/>
      <c r="C55" s="278" t="s">
        <v>323</v>
      </c>
      <c r="D55" s="402"/>
      <c r="E55" s="405"/>
      <c r="F55" s="245">
        <f>LOOKUP($D$7,TimelyData!$A$4:$A$70,TimelyData!BG$4:BG$70)</f>
        <v>20706</v>
      </c>
      <c r="G55" s="245">
        <f>LOOKUP($D$7,TimelyData!$A$4:$A$70,TimelyData!BI$4:BI$70)</f>
        <v>15006</v>
      </c>
      <c r="H55" s="245">
        <v>22146</v>
      </c>
      <c r="I55" s="246"/>
      <c r="J55" s="244">
        <f t="shared" si="11"/>
        <v>57858</v>
      </c>
      <c r="K55" s="419"/>
      <c r="L55" s="422"/>
      <c r="M55" s="419"/>
      <c r="N55" s="422"/>
      <c r="O55" s="419"/>
      <c r="P55" s="422"/>
      <c r="Q55" s="419"/>
      <c r="R55" s="426"/>
    </row>
    <row r="56" spans="1:18" ht="29.1" customHeight="1" thickBot="1">
      <c r="A56" s="407"/>
      <c r="B56" s="407"/>
      <c r="C56" s="278" t="s">
        <v>5</v>
      </c>
      <c r="D56" s="403"/>
      <c r="E56" s="406"/>
      <c r="F56" s="371">
        <f t="shared" ref="F56:J56" si="14">IFERROR(F55/F54,0)</f>
        <v>0.99711066165848017</v>
      </c>
      <c r="G56" s="371">
        <f t="shared" si="14"/>
        <v>0.99687769879758192</v>
      </c>
      <c r="H56" s="371">
        <f t="shared" si="14"/>
        <v>0.9955048098534568</v>
      </c>
      <c r="I56" s="371">
        <f t="shared" si="14"/>
        <v>0</v>
      </c>
      <c r="J56" s="372">
        <f t="shared" si="14"/>
        <v>0.99643502970808573</v>
      </c>
      <c r="K56" s="420"/>
      <c r="L56" s="423"/>
      <c r="M56" s="420"/>
      <c r="N56" s="423"/>
      <c r="O56" s="420"/>
      <c r="P56" s="423"/>
      <c r="Q56" s="420"/>
      <c r="R56" s="427"/>
    </row>
    <row r="57" spans="1:18" ht="29.1" customHeight="1" thickBot="1">
      <c r="A57" s="407" t="s">
        <v>9</v>
      </c>
      <c r="B57" s="407"/>
      <c r="C57" s="278" t="s">
        <v>19</v>
      </c>
      <c r="D57" s="401">
        <v>0.8</v>
      </c>
      <c r="E57" s="404">
        <v>3</v>
      </c>
      <c r="F57" s="261">
        <f>LOOKUP($D$7,TimelyData!$A$4:$A$70,TimelyData!BN$4:BN$70)</f>
        <v>31938</v>
      </c>
      <c r="G57" s="261">
        <f>LOOKUP($D$7,TimelyData!$A$4:$A$70,TimelyData!BP$4:BP$70)</f>
        <v>23829</v>
      </c>
      <c r="H57" s="261">
        <v>17199</v>
      </c>
      <c r="I57" s="262"/>
      <c r="J57" s="244">
        <f t="shared" si="11"/>
        <v>72966</v>
      </c>
      <c r="K57" s="418"/>
      <c r="L57" s="421"/>
      <c r="M57" s="418"/>
      <c r="N57" s="421"/>
      <c r="O57" s="418"/>
      <c r="P57" s="421"/>
      <c r="Q57" s="418"/>
      <c r="R57" s="425"/>
    </row>
    <row r="58" spans="1:18" ht="29.1" customHeight="1" thickBot="1">
      <c r="A58" s="407"/>
      <c r="B58" s="407"/>
      <c r="C58" s="278" t="s">
        <v>323</v>
      </c>
      <c r="D58" s="402"/>
      <c r="E58" s="405"/>
      <c r="F58" s="245">
        <f>LOOKUP($D$7,TimelyData!$A$4:$A$70,TimelyData!BO$4:BO$70)</f>
        <v>30394</v>
      </c>
      <c r="G58" s="245">
        <f>LOOKUP($D$7,TimelyData!$A$4:$A$70,TimelyData!BQ$4:BQ$70)</f>
        <v>22698</v>
      </c>
      <c r="H58" s="245">
        <v>16481</v>
      </c>
      <c r="I58" s="246"/>
      <c r="J58" s="244">
        <f t="shared" si="11"/>
        <v>69573</v>
      </c>
      <c r="K58" s="419"/>
      <c r="L58" s="422"/>
      <c r="M58" s="419"/>
      <c r="N58" s="422"/>
      <c r="O58" s="419"/>
      <c r="P58" s="422"/>
      <c r="Q58" s="419"/>
      <c r="R58" s="426"/>
    </row>
    <row r="59" spans="1:18" ht="29.1" customHeight="1" thickBot="1">
      <c r="A59" s="407"/>
      <c r="B59" s="407"/>
      <c r="C59" s="278" t="s">
        <v>5</v>
      </c>
      <c r="D59" s="403"/>
      <c r="E59" s="406"/>
      <c r="F59" s="371">
        <f t="shared" ref="F59:J59" si="15">IFERROR(F58/F57,0)</f>
        <v>0.95165633414741058</v>
      </c>
      <c r="G59" s="371">
        <f t="shared" si="15"/>
        <v>0.95253682487725044</v>
      </c>
      <c r="H59" s="371">
        <f t="shared" si="15"/>
        <v>0.95825338682481542</v>
      </c>
      <c r="I59" s="371">
        <f t="shared" si="15"/>
        <v>0</v>
      </c>
      <c r="J59" s="372">
        <f t="shared" si="15"/>
        <v>0.95349888989392317</v>
      </c>
      <c r="K59" s="420"/>
      <c r="L59" s="423"/>
      <c r="M59" s="420"/>
      <c r="N59" s="423"/>
      <c r="O59" s="420"/>
      <c r="P59" s="423"/>
      <c r="Q59" s="420"/>
      <c r="R59" s="427"/>
    </row>
    <row r="60" spans="1:18" ht="29.1" customHeight="1" thickBot="1">
      <c r="A60" s="237" t="s">
        <v>11</v>
      </c>
      <c r="B60" s="408" t="s">
        <v>12</v>
      </c>
      <c r="C60" s="409"/>
      <c r="D60" s="250"/>
      <c r="E60" s="250"/>
      <c r="F60" s="250"/>
      <c r="G60" s="250"/>
      <c r="H60" s="250"/>
      <c r="I60" s="250"/>
      <c r="J60" s="263"/>
      <c r="K60" s="253"/>
      <c r="L60" s="253"/>
      <c r="M60" s="253"/>
      <c r="N60" s="253"/>
      <c r="O60" s="253"/>
      <c r="P60" s="253"/>
      <c r="Q60" s="253"/>
      <c r="R60" s="253"/>
    </row>
    <row r="61" spans="1:18" ht="29.1" customHeight="1" thickBot="1">
      <c r="A61" s="407" t="s">
        <v>13</v>
      </c>
      <c r="B61" s="407"/>
      <c r="C61" s="278" t="s">
        <v>19</v>
      </c>
      <c r="D61" s="401">
        <v>0.8</v>
      </c>
      <c r="E61" s="404">
        <v>3</v>
      </c>
      <c r="F61" s="261">
        <f>LOOKUP($D$7,TimelyData!$A$4:$A$70,TimelyData!BV$4:BV$70)</f>
        <v>39064</v>
      </c>
      <c r="G61" s="261">
        <f>LOOKUP($D$7,TimelyData!$A$4:$A$70,TimelyData!BX$4:BX$70)</f>
        <v>28510</v>
      </c>
      <c r="H61" s="261">
        <v>46704</v>
      </c>
      <c r="I61" s="262"/>
      <c r="J61" s="244">
        <f t="shared" si="11"/>
        <v>114278</v>
      </c>
      <c r="K61" s="418"/>
      <c r="L61" s="421"/>
      <c r="M61" s="418"/>
      <c r="N61" s="421"/>
      <c r="O61" s="418"/>
      <c r="P61" s="421"/>
      <c r="Q61" s="418"/>
      <c r="R61" s="425"/>
    </row>
    <row r="62" spans="1:18" ht="29.1" customHeight="1" thickBot="1">
      <c r="A62" s="407"/>
      <c r="B62" s="407"/>
      <c r="C62" s="278" t="s">
        <v>323</v>
      </c>
      <c r="D62" s="402"/>
      <c r="E62" s="405"/>
      <c r="F62" s="245">
        <f>LOOKUP($D$7,TimelyData!$A$4:$A$70,TimelyData!BW$4:BW$70)</f>
        <v>38560</v>
      </c>
      <c r="G62" s="245">
        <f>LOOKUP($D$7,TimelyData!$A$4:$A$70,TimelyData!BY$4:BY$70)</f>
        <v>27976</v>
      </c>
      <c r="H62" s="245">
        <v>46416</v>
      </c>
      <c r="I62" s="246"/>
      <c r="J62" s="244">
        <f t="shared" si="11"/>
        <v>112952</v>
      </c>
      <c r="K62" s="419"/>
      <c r="L62" s="422"/>
      <c r="M62" s="419"/>
      <c r="N62" s="422"/>
      <c r="O62" s="419"/>
      <c r="P62" s="422"/>
      <c r="Q62" s="419"/>
      <c r="R62" s="426"/>
    </row>
    <row r="63" spans="1:18" ht="29.1" customHeight="1" thickBot="1">
      <c r="A63" s="407"/>
      <c r="B63" s="407"/>
      <c r="C63" s="278" t="s">
        <v>5</v>
      </c>
      <c r="D63" s="403"/>
      <c r="E63" s="406"/>
      <c r="F63" s="371">
        <f t="shared" ref="F63:J63" si="16">IFERROR(F62/F61,0)</f>
        <v>0.98709809543313531</v>
      </c>
      <c r="G63" s="371">
        <f t="shared" si="16"/>
        <v>0.98126972991932659</v>
      </c>
      <c r="H63" s="371">
        <f t="shared" si="16"/>
        <v>0.99383350462487152</v>
      </c>
      <c r="I63" s="371">
        <f t="shared" si="16"/>
        <v>0</v>
      </c>
      <c r="J63" s="372">
        <f t="shared" si="16"/>
        <v>0.98839671677838259</v>
      </c>
      <c r="K63" s="420"/>
      <c r="L63" s="423"/>
      <c r="M63" s="420"/>
      <c r="N63" s="423"/>
      <c r="O63" s="420"/>
      <c r="P63" s="423"/>
      <c r="Q63" s="420"/>
      <c r="R63" s="427"/>
    </row>
    <row r="64" spans="1:18" ht="29.1" customHeight="1" thickBot="1">
      <c r="A64" s="407" t="s">
        <v>15</v>
      </c>
      <c r="B64" s="407"/>
      <c r="C64" s="278" t="s">
        <v>19</v>
      </c>
      <c r="D64" s="401">
        <v>0.8</v>
      </c>
      <c r="E64" s="404">
        <v>3</v>
      </c>
      <c r="F64" s="261">
        <f>LOOKUP($D$7,TimelyData!$A$4:$A$70,TimelyData!CD$4:CD$70)</f>
        <v>21224</v>
      </c>
      <c r="G64" s="261">
        <f>LOOKUP($D$7,TimelyData!$A$4:$A$70,TimelyData!CF$4:CF$70)</f>
        <v>15004</v>
      </c>
      <c r="H64" s="261">
        <v>28794</v>
      </c>
      <c r="I64" s="262"/>
      <c r="J64" s="244">
        <f t="shared" si="11"/>
        <v>65022</v>
      </c>
      <c r="K64" s="418"/>
      <c r="L64" s="421"/>
      <c r="M64" s="418"/>
      <c r="N64" s="421"/>
      <c r="O64" s="418"/>
      <c r="P64" s="421"/>
      <c r="Q64" s="418"/>
      <c r="R64" s="425"/>
    </row>
    <row r="65" spans="1:18" ht="29.1" customHeight="1" thickBot="1">
      <c r="A65" s="407"/>
      <c r="B65" s="407"/>
      <c r="C65" s="278" t="s">
        <v>323</v>
      </c>
      <c r="D65" s="402"/>
      <c r="E65" s="405"/>
      <c r="F65" s="245">
        <f>LOOKUP($D$7,TimelyData!$A$4:$A$70,TimelyData!CE$4:CE$70)</f>
        <v>20808</v>
      </c>
      <c r="G65" s="245">
        <f>LOOKUP($D$7,TimelyData!$A$4:$A$70,TimelyData!CG$4:CG$70)</f>
        <v>14834</v>
      </c>
      <c r="H65" s="245">
        <v>28655</v>
      </c>
      <c r="I65" s="246"/>
      <c r="J65" s="244">
        <f t="shared" si="11"/>
        <v>64297</v>
      </c>
      <c r="K65" s="419"/>
      <c r="L65" s="422"/>
      <c r="M65" s="419"/>
      <c r="N65" s="422"/>
      <c r="O65" s="419"/>
      <c r="P65" s="422"/>
      <c r="Q65" s="419"/>
      <c r="R65" s="426"/>
    </row>
    <row r="66" spans="1:18" ht="29.1" customHeight="1" thickBot="1">
      <c r="A66" s="407"/>
      <c r="B66" s="407"/>
      <c r="C66" s="278" t="s">
        <v>5</v>
      </c>
      <c r="D66" s="403"/>
      <c r="E66" s="406"/>
      <c r="F66" s="371">
        <f t="shared" ref="F66:J66" si="17">IFERROR(F65/F64,0)</f>
        <v>0.98039954768186954</v>
      </c>
      <c r="G66" s="371">
        <f t="shared" si="17"/>
        <v>0.98866968808317779</v>
      </c>
      <c r="H66" s="371">
        <f t="shared" si="17"/>
        <v>0.99517260540390362</v>
      </c>
      <c r="I66" s="371">
        <f t="shared" si="17"/>
        <v>0</v>
      </c>
      <c r="J66" s="372">
        <f t="shared" si="17"/>
        <v>0.98884992771677283</v>
      </c>
      <c r="K66" s="420"/>
      <c r="L66" s="423"/>
      <c r="M66" s="420"/>
      <c r="N66" s="423"/>
      <c r="O66" s="420"/>
      <c r="P66" s="423"/>
      <c r="Q66" s="420"/>
      <c r="R66" s="427"/>
    </row>
    <row r="67" spans="1:18" ht="29.1" customHeight="1" thickBot="1">
      <c r="A67" s="407" t="s">
        <v>9</v>
      </c>
      <c r="B67" s="407"/>
      <c r="C67" s="278" t="s">
        <v>19</v>
      </c>
      <c r="D67" s="401">
        <v>0.8</v>
      </c>
      <c r="E67" s="404">
        <v>4</v>
      </c>
      <c r="F67" s="261">
        <f>LOOKUP($D$7,TimelyData!$A$4:$A$70,TimelyData!CL$4:CL$70)</f>
        <v>17870</v>
      </c>
      <c r="G67" s="261">
        <f>LOOKUP($D$7,TimelyData!$A$4:$A$70,TimelyData!CN$4:CN$70)</f>
        <v>16950</v>
      </c>
      <c r="H67" s="261">
        <v>28795</v>
      </c>
      <c r="I67" s="262"/>
      <c r="J67" s="244">
        <f t="shared" si="11"/>
        <v>63615</v>
      </c>
      <c r="K67" s="418"/>
      <c r="L67" s="421"/>
      <c r="M67" s="418"/>
      <c r="N67" s="421"/>
      <c r="O67" s="418"/>
      <c r="P67" s="421"/>
      <c r="Q67" s="418"/>
      <c r="R67" s="425"/>
    </row>
    <row r="68" spans="1:18" ht="29.1" customHeight="1" thickBot="1">
      <c r="A68" s="407"/>
      <c r="B68" s="407"/>
      <c r="C68" s="278" t="s">
        <v>324</v>
      </c>
      <c r="D68" s="402"/>
      <c r="E68" s="405"/>
      <c r="F68" s="245">
        <f>LOOKUP($D$7,TimelyData!$A$4:$A$70,TimelyData!CM$4:CM$70)</f>
        <v>16764</v>
      </c>
      <c r="G68" s="245">
        <f>LOOKUP($D$7,TimelyData!$A$4:$A$70,TimelyData!CO$4:CO$70)</f>
        <v>15476</v>
      </c>
      <c r="H68" s="245">
        <v>28655</v>
      </c>
      <c r="I68" s="246"/>
      <c r="J68" s="244">
        <f t="shared" si="11"/>
        <v>60895</v>
      </c>
      <c r="K68" s="419"/>
      <c r="L68" s="422"/>
      <c r="M68" s="419"/>
      <c r="N68" s="422"/>
      <c r="O68" s="419"/>
      <c r="P68" s="422"/>
      <c r="Q68" s="419"/>
      <c r="R68" s="426"/>
    </row>
    <row r="69" spans="1:18" ht="29.1" customHeight="1" thickBot="1">
      <c r="A69" s="407"/>
      <c r="B69" s="407"/>
      <c r="C69" s="278" t="s">
        <v>5</v>
      </c>
      <c r="D69" s="403"/>
      <c r="E69" s="406"/>
      <c r="F69" s="371">
        <f t="shared" ref="F69:J69" si="18">IFERROR(F68/F67,0)</f>
        <v>0.93810856183547842</v>
      </c>
      <c r="G69" s="371">
        <f t="shared" si="18"/>
        <v>0.91303834808259587</v>
      </c>
      <c r="H69" s="371">
        <f t="shared" si="18"/>
        <v>0.99513804479944434</v>
      </c>
      <c r="I69" s="371">
        <f t="shared" si="18"/>
        <v>0</v>
      </c>
      <c r="J69" s="372">
        <f t="shared" si="18"/>
        <v>0.95724278865047552</v>
      </c>
      <c r="K69" s="420"/>
      <c r="L69" s="423"/>
      <c r="M69" s="420"/>
      <c r="N69" s="423"/>
      <c r="O69" s="420"/>
      <c r="P69" s="423"/>
      <c r="Q69" s="420"/>
      <c r="R69" s="427"/>
    </row>
    <row r="70" spans="1:18" ht="29.1" customHeight="1" thickBot="1">
      <c r="A70" s="407" t="s">
        <v>16</v>
      </c>
      <c r="B70" s="407"/>
      <c r="C70" s="278" t="s">
        <v>19</v>
      </c>
      <c r="D70" s="401">
        <v>0.8</v>
      </c>
      <c r="E70" s="404">
        <v>3</v>
      </c>
      <c r="F70" s="261">
        <f>LOOKUP($D$7,TimelyData!$A$4:$A$70,TimelyData!CT$4:CT$70)</f>
        <v>17980</v>
      </c>
      <c r="G70" s="261">
        <f>LOOKUP($D$7,TimelyData!$A$4:$A$70,TimelyData!CV$4:CV$70)</f>
        <v>12387</v>
      </c>
      <c r="H70" s="261">
        <v>22798</v>
      </c>
      <c r="I70" s="262"/>
      <c r="J70" s="244">
        <f t="shared" si="11"/>
        <v>53165</v>
      </c>
      <c r="K70" s="418"/>
      <c r="L70" s="421"/>
      <c r="M70" s="418"/>
      <c r="N70" s="421"/>
      <c r="O70" s="418"/>
      <c r="P70" s="421"/>
      <c r="Q70" s="418"/>
      <c r="R70" s="425"/>
    </row>
    <row r="71" spans="1:18" ht="29.1" customHeight="1" thickBot="1">
      <c r="A71" s="407"/>
      <c r="B71" s="407"/>
      <c r="C71" s="278" t="s">
        <v>323</v>
      </c>
      <c r="D71" s="402"/>
      <c r="E71" s="405"/>
      <c r="F71" s="245">
        <f>LOOKUP($D$7,TimelyData!$A$4:$A$70,TimelyData!CU$4:CU$70)</f>
        <v>17579</v>
      </c>
      <c r="G71" s="245">
        <f>LOOKUP($D$7,TimelyData!$A$4:$A$70,TimelyData!CW$4:CW$70)</f>
        <v>12164</v>
      </c>
      <c r="H71" s="245">
        <v>18261</v>
      </c>
      <c r="I71" s="246"/>
      <c r="J71" s="244">
        <f t="shared" si="11"/>
        <v>48004</v>
      </c>
      <c r="K71" s="419"/>
      <c r="L71" s="422"/>
      <c r="M71" s="419"/>
      <c r="N71" s="422"/>
      <c r="O71" s="419"/>
      <c r="P71" s="422"/>
      <c r="Q71" s="419"/>
      <c r="R71" s="426"/>
    </row>
    <row r="72" spans="1:18" ht="29.1" customHeight="1" thickBot="1">
      <c r="A72" s="407"/>
      <c r="B72" s="407"/>
      <c r="C72" s="278" t="s">
        <v>5</v>
      </c>
      <c r="D72" s="403"/>
      <c r="E72" s="406"/>
      <c r="F72" s="371">
        <f t="shared" ref="F72:J72" si="19">IFERROR(F71/F70,0)</f>
        <v>0.97769744160177974</v>
      </c>
      <c r="G72" s="371">
        <f t="shared" si="19"/>
        <v>0.98199725518688952</v>
      </c>
      <c r="H72" s="371">
        <f t="shared" si="19"/>
        <v>0.80099131502763399</v>
      </c>
      <c r="I72" s="371">
        <f t="shared" si="19"/>
        <v>0</v>
      </c>
      <c r="J72" s="372">
        <f t="shared" si="19"/>
        <v>0.90292485657857613</v>
      </c>
      <c r="K72" s="420"/>
      <c r="L72" s="423"/>
      <c r="M72" s="420"/>
      <c r="N72" s="423"/>
      <c r="O72" s="420"/>
      <c r="P72" s="423"/>
      <c r="Q72" s="420"/>
      <c r="R72" s="427"/>
    </row>
    <row r="73" spans="1:18" ht="29.1" customHeight="1" thickBot="1">
      <c r="A73" s="407" t="s">
        <v>17</v>
      </c>
      <c r="B73" s="407"/>
      <c r="C73" s="278" t="s">
        <v>19</v>
      </c>
      <c r="D73" s="401">
        <v>0.8</v>
      </c>
      <c r="E73" s="404">
        <v>3</v>
      </c>
      <c r="F73" s="261">
        <f>LOOKUP($D$7,TimelyData!$A$4:$A$70,TimelyData!DB$4:DB$70)</f>
        <v>40506</v>
      </c>
      <c r="G73" s="261">
        <f>LOOKUP($D$7,TimelyData!$A$4:$A$70,TimelyData!DD$4:DD$70)</f>
        <v>27854</v>
      </c>
      <c r="H73" s="261">
        <v>45266</v>
      </c>
      <c r="I73" s="262"/>
      <c r="J73" s="244">
        <f t="shared" si="11"/>
        <v>113626</v>
      </c>
      <c r="K73" s="418"/>
      <c r="L73" s="421"/>
      <c r="M73" s="418"/>
      <c r="N73" s="421"/>
      <c r="O73" s="418"/>
      <c r="P73" s="421"/>
      <c r="Q73" s="418"/>
      <c r="R73" s="425"/>
    </row>
    <row r="74" spans="1:18" ht="29.1" customHeight="1" thickBot="1">
      <c r="A74" s="407"/>
      <c r="B74" s="407"/>
      <c r="C74" s="278" t="s">
        <v>323</v>
      </c>
      <c r="D74" s="402"/>
      <c r="E74" s="405"/>
      <c r="F74" s="245">
        <f>LOOKUP($D$7,TimelyData!$A$4:$A$70,TimelyData!DC$4:DC$70)</f>
        <v>39235</v>
      </c>
      <c r="G74" s="245">
        <f>LOOKUP($D$7,TimelyData!$A$4:$A$70,TimelyData!DE$4:DE$70)</f>
        <v>27579</v>
      </c>
      <c r="H74" s="245">
        <v>44202</v>
      </c>
      <c r="I74" s="246"/>
      <c r="J74" s="244">
        <f t="shared" si="11"/>
        <v>111016</v>
      </c>
      <c r="K74" s="419"/>
      <c r="L74" s="422"/>
      <c r="M74" s="419"/>
      <c r="N74" s="422"/>
      <c r="O74" s="419"/>
      <c r="P74" s="422"/>
      <c r="Q74" s="419"/>
      <c r="R74" s="426"/>
    </row>
    <row r="75" spans="1:18" ht="29.1" customHeight="1" thickBot="1">
      <c r="A75" s="407"/>
      <c r="B75" s="407"/>
      <c r="C75" s="278" t="s">
        <v>5</v>
      </c>
      <c r="D75" s="403"/>
      <c r="E75" s="406"/>
      <c r="F75" s="371">
        <f t="shared" ref="F75:J75" si="20">IFERROR(F74/F73,0)</f>
        <v>0.96862193255320195</v>
      </c>
      <c r="G75" s="371">
        <f t="shared" si="20"/>
        <v>0.99012709126157827</v>
      </c>
      <c r="H75" s="371">
        <f t="shared" si="20"/>
        <v>0.97649449918260944</v>
      </c>
      <c r="I75" s="371">
        <f t="shared" si="20"/>
        <v>0</v>
      </c>
      <c r="J75" s="372">
        <f t="shared" si="20"/>
        <v>0.97702990512734766</v>
      </c>
      <c r="K75" s="420"/>
      <c r="L75" s="423"/>
      <c r="M75" s="420"/>
      <c r="N75" s="423"/>
      <c r="O75" s="420"/>
      <c r="P75" s="423"/>
      <c r="Q75" s="420"/>
      <c r="R75" s="427"/>
    </row>
    <row r="76" spans="1:18" ht="29.1" customHeight="1" thickBot="1">
      <c r="A76" s="407" t="s">
        <v>20</v>
      </c>
      <c r="B76" s="407"/>
      <c r="C76" s="278" t="s">
        <v>19</v>
      </c>
      <c r="D76" s="401">
        <v>0.8</v>
      </c>
      <c r="E76" s="404">
        <v>3</v>
      </c>
      <c r="F76" s="261">
        <f>LOOKUP($D$7,TimelyData!$A$4:$A$70,TimelyData!DJ$4:DJ$70)</f>
        <v>7774</v>
      </c>
      <c r="G76" s="261">
        <f>LOOKUP($D$7,TimelyData!$A$4:$A$70,TimelyData!DL$4:DL$70)</f>
        <v>5652</v>
      </c>
      <c r="H76" s="261">
        <v>8360</v>
      </c>
      <c r="I76" s="262"/>
      <c r="J76" s="244">
        <f t="shared" si="11"/>
        <v>21786</v>
      </c>
      <c r="K76" s="418"/>
      <c r="L76" s="421"/>
      <c r="M76" s="418"/>
      <c r="N76" s="421"/>
      <c r="O76" s="418"/>
      <c r="P76" s="421"/>
      <c r="Q76" s="418"/>
      <c r="R76" s="425"/>
    </row>
    <row r="77" spans="1:18" ht="29.1" customHeight="1" thickBot="1">
      <c r="A77" s="407"/>
      <c r="B77" s="407"/>
      <c r="C77" s="278" t="s">
        <v>323</v>
      </c>
      <c r="D77" s="402"/>
      <c r="E77" s="405"/>
      <c r="F77" s="245">
        <f>LOOKUP($D$7,TimelyData!$A$4:$A$70,TimelyData!DK$4:DK$70)</f>
        <v>7759</v>
      </c>
      <c r="G77" s="245">
        <f>LOOKUP($D$7,TimelyData!$A$4:$A$70,TimelyData!DM$4:DM$70)</f>
        <v>5639</v>
      </c>
      <c r="H77" s="245">
        <v>8351</v>
      </c>
      <c r="I77" s="246"/>
      <c r="J77" s="244">
        <f t="shared" si="11"/>
        <v>21749</v>
      </c>
      <c r="K77" s="419"/>
      <c r="L77" s="422"/>
      <c r="M77" s="419"/>
      <c r="N77" s="422"/>
      <c r="O77" s="419"/>
      <c r="P77" s="422"/>
      <c r="Q77" s="419"/>
      <c r="R77" s="426"/>
    </row>
    <row r="78" spans="1:18" ht="29.1" customHeight="1" thickBot="1">
      <c r="A78" s="407"/>
      <c r="B78" s="407"/>
      <c r="C78" s="278" t="s">
        <v>5</v>
      </c>
      <c r="D78" s="414"/>
      <c r="E78" s="415"/>
      <c r="F78" s="370">
        <f t="shared" ref="F78:J78" si="21">IFERROR(F77/F76,0)</f>
        <v>0.99807049138152815</v>
      </c>
      <c r="G78" s="370">
        <f t="shared" si="21"/>
        <v>0.99769992922859163</v>
      </c>
      <c r="H78" s="370">
        <f t="shared" si="21"/>
        <v>0.99892344497607655</v>
      </c>
      <c r="I78" s="370">
        <f t="shared" si="21"/>
        <v>0</v>
      </c>
      <c r="J78" s="373">
        <f t="shared" si="21"/>
        <v>0.99830166161755252</v>
      </c>
      <c r="K78" s="428"/>
      <c r="L78" s="429"/>
      <c r="M78" s="428"/>
      <c r="N78" s="429"/>
      <c r="O78" s="428"/>
      <c r="P78" s="429"/>
      <c r="Q78" s="428"/>
      <c r="R78" s="430"/>
    </row>
    <row r="79" spans="1:18" ht="15.75" thickTop="1">
      <c r="A79" s="253"/>
      <c r="B79" s="253"/>
      <c r="C79" s="253"/>
      <c r="D79" s="253"/>
      <c r="E79" s="253"/>
      <c r="F79" s="253"/>
      <c r="G79" s="253"/>
      <c r="H79" s="253"/>
      <c r="I79" s="253"/>
      <c r="J79" s="253"/>
      <c r="K79" s="253"/>
      <c r="L79" s="264"/>
      <c r="M79" s="253"/>
      <c r="N79" s="253"/>
      <c r="O79" s="253"/>
      <c r="P79" s="253"/>
      <c r="Q79" s="253"/>
      <c r="R79" s="253"/>
    </row>
    <row r="80" spans="1:18">
      <c r="A80" s="253"/>
      <c r="B80" s="253"/>
      <c r="C80" s="253"/>
      <c r="D80" s="253"/>
      <c r="E80" s="253"/>
      <c r="F80" s="253"/>
      <c r="G80" s="253"/>
      <c r="H80" s="253"/>
      <c r="I80" s="253"/>
      <c r="J80" s="253"/>
      <c r="K80" s="253"/>
      <c r="L80" s="264"/>
      <c r="M80" s="253"/>
      <c r="N80" s="253"/>
      <c r="O80" s="253"/>
      <c r="P80" s="253"/>
      <c r="Q80" s="253"/>
      <c r="R80" s="253"/>
    </row>
    <row r="81" spans="1:26">
      <c r="A81" s="253"/>
      <c r="B81" s="265" t="s">
        <v>28</v>
      </c>
      <c r="C81" s="253"/>
      <c r="D81" s="266"/>
      <c r="E81" s="266"/>
      <c r="F81" s="266"/>
      <c r="G81" s="266"/>
      <c r="H81" s="267"/>
      <c r="I81" s="266"/>
      <c r="J81" s="268"/>
      <c r="K81" s="266"/>
      <c r="L81" s="269"/>
      <c r="M81" s="266"/>
      <c r="N81" s="267"/>
      <c r="O81" s="268"/>
      <c r="P81" s="267"/>
      <c r="Q81" s="266"/>
      <c r="R81" s="270"/>
      <c r="S81" s="42"/>
      <c r="U81" s="42"/>
      <c r="V81" s="42"/>
      <c r="W81" s="42"/>
      <c r="X81" s="42"/>
      <c r="Y81" s="42"/>
      <c r="Z81" s="42"/>
    </row>
    <row r="82" spans="1:26" ht="18" customHeight="1">
      <c r="A82" s="253"/>
      <c r="B82" s="265" t="s">
        <v>219</v>
      </c>
      <c r="C82" s="253"/>
      <c r="D82" s="266"/>
      <c r="E82" s="266"/>
      <c r="F82" s="266"/>
      <c r="G82" s="266"/>
      <c r="H82" s="267"/>
      <c r="I82" s="266"/>
      <c r="J82" s="271"/>
      <c r="K82" s="271"/>
      <c r="L82" s="272"/>
      <c r="M82" s="273"/>
      <c r="N82" s="274"/>
      <c r="O82" s="275"/>
      <c r="P82" s="276"/>
      <c r="Q82" s="277"/>
      <c r="R82" s="277"/>
      <c r="S82" s="42"/>
      <c r="U82" s="42"/>
      <c r="V82" s="42"/>
      <c r="W82" s="42"/>
      <c r="X82" s="42"/>
      <c r="Y82" s="42"/>
      <c r="Z82" s="42"/>
    </row>
    <row r="83" spans="1:26" ht="18" customHeight="1">
      <c r="A83" s="253"/>
      <c r="B83" s="253"/>
      <c r="C83" s="265" t="s">
        <v>200</v>
      </c>
      <c r="D83" s="266"/>
      <c r="E83" s="266"/>
      <c r="F83" s="266"/>
      <c r="G83" s="266"/>
      <c r="H83" s="267"/>
      <c r="I83" s="266"/>
      <c r="J83" s="271"/>
      <c r="K83" s="271"/>
      <c r="L83" s="272"/>
      <c r="M83" s="273"/>
      <c r="N83" s="274"/>
      <c r="O83" s="275"/>
      <c r="P83" s="276"/>
      <c r="Q83" s="277"/>
      <c r="R83" s="277"/>
      <c r="S83" s="42"/>
      <c r="U83" s="42"/>
      <c r="V83" s="42"/>
      <c r="W83" s="42"/>
      <c r="X83" s="42"/>
      <c r="Y83" s="42"/>
      <c r="Z83" s="42"/>
    </row>
    <row r="84" spans="1:26" ht="15" customHeight="1">
      <c r="A84" s="253"/>
      <c r="B84" s="265" t="s">
        <v>197</v>
      </c>
      <c r="C84" s="253"/>
      <c r="D84" s="265"/>
      <c r="E84" s="265"/>
      <c r="F84" s="265"/>
      <c r="G84" s="265"/>
      <c r="H84" s="265"/>
      <c r="I84" s="265"/>
      <c r="J84" s="253"/>
      <c r="K84" s="253"/>
      <c r="L84" s="264"/>
      <c r="M84" s="253"/>
      <c r="N84" s="253"/>
      <c r="O84" s="253"/>
      <c r="P84" s="253"/>
      <c r="Q84" s="253"/>
      <c r="R84" s="253"/>
    </row>
    <row r="85" spans="1:26">
      <c r="T85" s="42"/>
    </row>
    <row r="86" spans="1:26">
      <c r="T86" s="42"/>
    </row>
  </sheetData>
  <sheetProtection algorithmName="SHA-512" hashValue="U12+S2baL084uyCyLGT0u0TyLgL+QJDzhqq2m+sucGfWxJXPN3Aml2jQS/029n53vGDyiXJE1sEhYwSP/RlrKw==" saltValue="EunqlNtjyuw1EgjrNo+SBg==" spinCount="100000" sheet="1" formatColumns="0" formatRows="0"/>
  <mergeCells count="243">
    <mergeCell ref="J10:J11"/>
    <mergeCell ref="J46:J47"/>
    <mergeCell ref="K76:K78"/>
    <mergeCell ref="L76:L78"/>
    <mergeCell ref="M76:M78"/>
    <mergeCell ref="N76:N78"/>
    <mergeCell ref="O76:O78"/>
    <mergeCell ref="P76:P78"/>
    <mergeCell ref="Q76:Q78"/>
    <mergeCell ref="K64:K66"/>
    <mergeCell ref="L64:L66"/>
    <mergeCell ref="M64:M66"/>
    <mergeCell ref="N64:N66"/>
    <mergeCell ref="O64:O66"/>
    <mergeCell ref="P64:P66"/>
    <mergeCell ref="Q64:Q66"/>
    <mergeCell ref="K57:K59"/>
    <mergeCell ref="L57:L59"/>
    <mergeCell ref="M57:M59"/>
    <mergeCell ref="N57:N59"/>
    <mergeCell ref="O57:O59"/>
    <mergeCell ref="P57:P59"/>
    <mergeCell ref="Q57:Q59"/>
    <mergeCell ref="K51:K53"/>
    <mergeCell ref="R76:R78"/>
    <mergeCell ref="K70:K72"/>
    <mergeCell ref="L70:L72"/>
    <mergeCell ref="M70:M72"/>
    <mergeCell ref="N70:N72"/>
    <mergeCell ref="O70:O72"/>
    <mergeCell ref="P70:P72"/>
    <mergeCell ref="Q70:Q72"/>
    <mergeCell ref="R70:R72"/>
    <mergeCell ref="K73:K75"/>
    <mergeCell ref="L73:L75"/>
    <mergeCell ref="M73:M75"/>
    <mergeCell ref="N73:N75"/>
    <mergeCell ref="O73:O75"/>
    <mergeCell ref="P73:P75"/>
    <mergeCell ref="Q73:Q75"/>
    <mergeCell ref="R73:R75"/>
    <mergeCell ref="R64:R66"/>
    <mergeCell ref="K67:K69"/>
    <mergeCell ref="L67:L69"/>
    <mergeCell ref="M67:M69"/>
    <mergeCell ref="N67:N69"/>
    <mergeCell ref="O67:O69"/>
    <mergeCell ref="P67:P69"/>
    <mergeCell ref="Q67:Q69"/>
    <mergeCell ref="R67:R69"/>
    <mergeCell ref="R57:R59"/>
    <mergeCell ref="K61:K63"/>
    <mergeCell ref="L61:L63"/>
    <mergeCell ref="M61:M63"/>
    <mergeCell ref="N61:N63"/>
    <mergeCell ref="O61:O63"/>
    <mergeCell ref="P61:P63"/>
    <mergeCell ref="Q61:Q63"/>
    <mergeCell ref="R61:R63"/>
    <mergeCell ref="L51:L53"/>
    <mergeCell ref="M51:M53"/>
    <mergeCell ref="N51:N53"/>
    <mergeCell ref="O51:O53"/>
    <mergeCell ref="P51:P53"/>
    <mergeCell ref="Q51:Q53"/>
    <mergeCell ref="R51:R53"/>
    <mergeCell ref="K54:K56"/>
    <mergeCell ref="L54:L56"/>
    <mergeCell ref="M54:M56"/>
    <mergeCell ref="N54:N56"/>
    <mergeCell ref="O54:O56"/>
    <mergeCell ref="P54:P56"/>
    <mergeCell ref="Q54:Q56"/>
    <mergeCell ref="R54:R56"/>
    <mergeCell ref="K46:L46"/>
    <mergeCell ref="M46:N46"/>
    <mergeCell ref="O46:P46"/>
    <mergeCell ref="Q46:R46"/>
    <mergeCell ref="K48:K50"/>
    <mergeCell ref="L48:L50"/>
    <mergeCell ref="M48:M50"/>
    <mergeCell ref="N48:N50"/>
    <mergeCell ref="O48:O50"/>
    <mergeCell ref="P48:P50"/>
    <mergeCell ref="Q48:Q50"/>
    <mergeCell ref="R48:R50"/>
    <mergeCell ref="K37:K39"/>
    <mergeCell ref="L37:L39"/>
    <mergeCell ref="M37:M39"/>
    <mergeCell ref="N37:N39"/>
    <mergeCell ref="O37:O39"/>
    <mergeCell ref="P37:P39"/>
    <mergeCell ref="Q37:Q39"/>
    <mergeCell ref="R37:R39"/>
    <mergeCell ref="K40:K42"/>
    <mergeCell ref="L40:L42"/>
    <mergeCell ref="M40:M42"/>
    <mergeCell ref="N40:N42"/>
    <mergeCell ref="O40:O42"/>
    <mergeCell ref="P40:P42"/>
    <mergeCell ref="Q40:Q42"/>
    <mergeCell ref="R40:R42"/>
    <mergeCell ref="K31:K33"/>
    <mergeCell ref="L31:L33"/>
    <mergeCell ref="M31:M33"/>
    <mergeCell ref="N31:N33"/>
    <mergeCell ref="O31:O33"/>
    <mergeCell ref="P31:P33"/>
    <mergeCell ref="Q31:Q33"/>
    <mergeCell ref="R31:R33"/>
    <mergeCell ref="K34:K36"/>
    <mergeCell ref="L34:L36"/>
    <mergeCell ref="M34:M36"/>
    <mergeCell ref="N34:N36"/>
    <mergeCell ref="O34:O36"/>
    <mergeCell ref="P34:P36"/>
    <mergeCell ref="Q34:Q36"/>
    <mergeCell ref="R34:R36"/>
    <mergeCell ref="M25:M27"/>
    <mergeCell ref="N25:N27"/>
    <mergeCell ref="O25:O27"/>
    <mergeCell ref="P25:P27"/>
    <mergeCell ref="Q25:Q27"/>
    <mergeCell ref="R25:R27"/>
    <mergeCell ref="O21:O23"/>
    <mergeCell ref="M28:M30"/>
    <mergeCell ref="N28:N30"/>
    <mergeCell ref="O28:O30"/>
    <mergeCell ref="P28:P30"/>
    <mergeCell ref="Q28:Q30"/>
    <mergeCell ref="R28:R30"/>
    <mergeCell ref="P21:P23"/>
    <mergeCell ref="Q21:Q23"/>
    <mergeCell ref="R21:R23"/>
    <mergeCell ref="O10:P10"/>
    <mergeCell ref="O12:O14"/>
    <mergeCell ref="P12:P14"/>
    <mergeCell ref="O15:O17"/>
    <mergeCell ref="P15:P17"/>
    <mergeCell ref="O18:O20"/>
    <mergeCell ref="P18:P20"/>
    <mergeCell ref="Q10:R10"/>
    <mergeCell ref="Q12:Q14"/>
    <mergeCell ref="R12:R14"/>
    <mergeCell ref="Q15:Q17"/>
    <mergeCell ref="R15:R17"/>
    <mergeCell ref="Q18:Q20"/>
    <mergeCell ref="R18:R20"/>
    <mergeCell ref="M10:N10"/>
    <mergeCell ref="M12:M14"/>
    <mergeCell ref="N12:N14"/>
    <mergeCell ref="M15:M17"/>
    <mergeCell ref="N15:N17"/>
    <mergeCell ref="M18:M20"/>
    <mergeCell ref="N18:N20"/>
    <mergeCell ref="M21:M23"/>
    <mergeCell ref="N21:N23"/>
    <mergeCell ref="K10:L10"/>
    <mergeCell ref="K12:K14"/>
    <mergeCell ref="L12:L14"/>
    <mergeCell ref="K15:K17"/>
    <mergeCell ref="L15:L17"/>
    <mergeCell ref="K28:K30"/>
    <mergeCell ref="L28:L30"/>
    <mergeCell ref="K18:K20"/>
    <mergeCell ref="L18:L20"/>
    <mergeCell ref="K21:K23"/>
    <mergeCell ref="L21:L23"/>
    <mergeCell ref="K25:K27"/>
    <mergeCell ref="L25:L27"/>
    <mergeCell ref="D73:D75"/>
    <mergeCell ref="E73:E75"/>
    <mergeCell ref="A64:B66"/>
    <mergeCell ref="D64:D66"/>
    <mergeCell ref="E64:E66"/>
    <mergeCell ref="A67:B69"/>
    <mergeCell ref="D67:D69"/>
    <mergeCell ref="E67:E69"/>
    <mergeCell ref="A76:B78"/>
    <mergeCell ref="D76:D78"/>
    <mergeCell ref="E76:E78"/>
    <mergeCell ref="A70:B72"/>
    <mergeCell ref="D70:D72"/>
    <mergeCell ref="E70:E72"/>
    <mergeCell ref="A73:B75"/>
    <mergeCell ref="A48:B50"/>
    <mergeCell ref="D48:D50"/>
    <mergeCell ref="E48:E50"/>
    <mergeCell ref="A51:B53"/>
    <mergeCell ref="D51:D53"/>
    <mergeCell ref="E51:E53"/>
    <mergeCell ref="A61:B63"/>
    <mergeCell ref="D61:D63"/>
    <mergeCell ref="E61:E63"/>
    <mergeCell ref="A54:B56"/>
    <mergeCell ref="D54:D56"/>
    <mergeCell ref="E54:E56"/>
    <mergeCell ref="A57:B59"/>
    <mergeCell ref="D57:D59"/>
    <mergeCell ref="E57:E59"/>
    <mergeCell ref="B60:C60"/>
    <mergeCell ref="A40:B42"/>
    <mergeCell ref="A31:B33"/>
    <mergeCell ref="A34:B36"/>
    <mergeCell ref="A37:B39"/>
    <mergeCell ref="D37:D39"/>
    <mergeCell ref="B24:C24"/>
    <mergeCell ref="D46:D47"/>
    <mergeCell ref="E46:E47"/>
    <mergeCell ref="B47:C47"/>
    <mergeCell ref="E31:E33"/>
    <mergeCell ref="D28:D30"/>
    <mergeCell ref="E28:E30"/>
    <mergeCell ref="D40:D42"/>
    <mergeCell ref="E40:E42"/>
    <mergeCell ref="D34:D36"/>
    <mergeCell ref="E34:E36"/>
    <mergeCell ref="E37:E39"/>
    <mergeCell ref="D31:D33"/>
    <mergeCell ref="D25:D27"/>
    <mergeCell ref="E25:E27"/>
    <mergeCell ref="A25:B27"/>
    <mergeCell ref="A28:B30"/>
    <mergeCell ref="G7:I7"/>
    <mergeCell ref="D5:E5"/>
    <mergeCell ref="G5:H5"/>
    <mergeCell ref="D7:E7"/>
    <mergeCell ref="D6:E6"/>
    <mergeCell ref="D21:D23"/>
    <mergeCell ref="E12:E14"/>
    <mergeCell ref="E15:E17"/>
    <mergeCell ref="A15:B17"/>
    <mergeCell ref="A12:B14"/>
    <mergeCell ref="E18:E20"/>
    <mergeCell ref="A18:B20"/>
    <mergeCell ref="E21:E23"/>
    <mergeCell ref="B11:C11"/>
    <mergeCell ref="E10:E11"/>
    <mergeCell ref="D10:D11"/>
    <mergeCell ref="D12:D14"/>
    <mergeCell ref="D15:D17"/>
    <mergeCell ref="D18:D20"/>
    <mergeCell ref="A21:B23"/>
  </mergeCells>
  <conditionalFormatting sqref="F14">
    <cfRule type="cellIs" dxfId="109" priority="2455" stopIfTrue="1" operator="lessThan">
      <formula>$D$12</formula>
    </cfRule>
    <cfRule type="cellIs" dxfId="108" priority="2456" stopIfTrue="1" operator="greaterThan">
      <formula>$T$11</formula>
    </cfRule>
    <cfRule type="colorScale" priority="2457">
      <colorScale>
        <cfvo type="percent" val="79.900000000000006"/>
        <cfvo type="formula" val="&quot;&gt;$W$11&quot;"/>
        <color theme="5" tint="0.59999389629810485"/>
        <color theme="5" tint="0.59999389629810485"/>
      </colorScale>
    </cfRule>
  </conditionalFormatting>
  <conditionalFormatting sqref="G14:I14">
    <cfRule type="cellIs" dxfId="107" priority="2458" stopIfTrue="1" operator="lessThan">
      <formula>$D$12</formula>
    </cfRule>
    <cfRule type="cellIs" dxfId="106" priority="2459" stopIfTrue="1" operator="greaterThan">
      <formula>$T$11</formula>
    </cfRule>
  </conditionalFormatting>
  <conditionalFormatting sqref="F17:I17">
    <cfRule type="cellIs" dxfId="105" priority="2460" stopIfTrue="1" operator="lessThan">
      <formula>$D$15</formula>
    </cfRule>
    <cfRule type="cellIs" dxfId="104" priority="2461" stopIfTrue="1" operator="greaterThan">
      <formula>$T$11</formula>
    </cfRule>
  </conditionalFormatting>
  <conditionalFormatting sqref="F20:I20">
    <cfRule type="cellIs" dxfId="103" priority="2462" stopIfTrue="1" operator="lessThan">
      <formula>$D$18</formula>
    </cfRule>
    <cfRule type="cellIs" dxfId="102" priority="2463" stopIfTrue="1" operator="greaterThan">
      <formula>$T$11</formula>
    </cfRule>
  </conditionalFormatting>
  <conditionalFormatting sqref="F23:I23 F27:I27 F30:I30 F33:I33 F36:I36 F39:I39 F42:I42 F50:I50 F53:I53 F56:I56 F59:I59 F66:I66 F69:I69 F72:I72 F75:I75 F78:I78 F63:I63">
    <cfRule type="cellIs" dxfId="101" priority="2464" stopIfTrue="1" operator="lessThan">
      <formula>$D$21</formula>
    </cfRule>
    <cfRule type="cellIs" dxfId="100" priority="2465" stopIfTrue="1" operator="greaterThan">
      <formula>$T$11</formula>
    </cfRule>
  </conditionalFormatting>
  <conditionalFormatting sqref="F50:I50">
    <cfRule type="cellIs" dxfId="99" priority="2507" stopIfTrue="1" operator="lessThan">
      <formula>$D$48</formula>
    </cfRule>
    <cfRule type="cellIs" dxfId="98" priority="2508" stopIfTrue="1" operator="greaterThan">
      <formula>$T$11</formula>
    </cfRule>
  </conditionalFormatting>
  <conditionalFormatting sqref="F53:I53">
    <cfRule type="cellIs" dxfId="97" priority="2509" stopIfTrue="1" operator="lessThan">
      <formula>$D$51</formula>
    </cfRule>
    <cfRule type="cellIs" dxfId="96" priority="2510" stopIfTrue="1" operator="greaterThan">
      <formula>$T$11</formula>
    </cfRule>
  </conditionalFormatting>
  <conditionalFormatting sqref="F56:I56">
    <cfRule type="cellIs" dxfId="95" priority="2511" stopIfTrue="1" operator="lessThan">
      <formula>$D$54</formula>
    </cfRule>
    <cfRule type="cellIs" dxfId="94" priority="2512" stopIfTrue="1" operator="greaterThan">
      <formula>$T$11</formula>
    </cfRule>
  </conditionalFormatting>
  <conditionalFormatting sqref="F59:I59">
    <cfRule type="cellIs" dxfId="93" priority="2513" stopIfTrue="1" operator="lessThan">
      <formula>$D$57</formula>
    </cfRule>
    <cfRule type="cellIs" dxfId="92" priority="2514" stopIfTrue="1" operator="greaterThan">
      <formula>$T$11</formula>
    </cfRule>
  </conditionalFormatting>
  <conditionalFormatting sqref="F63:I63">
    <cfRule type="cellIs" dxfId="91" priority="2515" stopIfTrue="1" operator="lessThan">
      <formula>$D$61</formula>
    </cfRule>
    <cfRule type="cellIs" dxfId="90" priority="2516" stopIfTrue="1" operator="greaterThan">
      <formula>$T$11</formula>
    </cfRule>
  </conditionalFormatting>
  <conditionalFormatting sqref="F66:I66">
    <cfRule type="cellIs" dxfId="89" priority="2517" stopIfTrue="1" operator="lessThan">
      <formula>$D$64</formula>
    </cfRule>
    <cfRule type="cellIs" dxfId="88" priority="2518" stopIfTrue="1" operator="greaterThan">
      <formula>$T$11</formula>
    </cfRule>
  </conditionalFormatting>
  <conditionalFormatting sqref="F69:I69">
    <cfRule type="cellIs" dxfId="87" priority="2519" stopIfTrue="1" operator="lessThan">
      <formula>$D$67</formula>
    </cfRule>
    <cfRule type="cellIs" dxfId="86" priority="2520" stopIfTrue="1" operator="greaterThan">
      <formula>$T$11</formula>
    </cfRule>
  </conditionalFormatting>
  <conditionalFormatting sqref="F72:I72">
    <cfRule type="cellIs" dxfId="85" priority="2521" stopIfTrue="1" operator="lessThan">
      <formula>$D$70</formula>
    </cfRule>
    <cfRule type="cellIs" dxfId="84" priority="2522" stopIfTrue="1" operator="greaterThan">
      <formula>$T$11</formula>
    </cfRule>
  </conditionalFormatting>
  <conditionalFormatting sqref="F75:I75">
    <cfRule type="cellIs" dxfId="83" priority="2523" stopIfTrue="1" operator="lessThan">
      <formula>$D$73</formula>
    </cfRule>
    <cfRule type="cellIs" dxfId="82" priority="2524" stopIfTrue="1" operator="greaterThan">
      <formula>$T$11</formula>
    </cfRule>
  </conditionalFormatting>
  <conditionalFormatting sqref="F78:I78">
    <cfRule type="cellIs" dxfId="81" priority="2525" stopIfTrue="1" operator="lessThan">
      <formula>$D$76</formula>
    </cfRule>
    <cfRule type="cellIs" dxfId="80" priority="2526" stopIfTrue="1" operator="greaterThan">
      <formula>$T$11</formula>
    </cfRule>
  </conditionalFormatting>
  <conditionalFormatting sqref="K12:L14">
    <cfRule type="expression" dxfId="79" priority="80">
      <formula>$F$14&lt;$D$12</formula>
    </cfRule>
  </conditionalFormatting>
  <conditionalFormatting sqref="M12:N14">
    <cfRule type="expression" dxfId="78" priority="79">
      <formula>$G$14&lt;$D$12</formula>
    </cfRule>
  </conditionalFormatting>
  <conditionalFormatting sqref="O12:P14">
    <cfRule type="expression" dxfId="77" priority="78">
      <formula>$H$14&lt;$D$12</formula>
    </cfRule>
  </conditionalFormatting>
  <conditionalFormatting sqref="Q12:R14">
    <cfRule type="expression" dxfId="76" priority="77">
      <formula>$I$14&lt;$D$12</formula>
    </cfRule>
  </conditionalFormatting>
  <conditionalFormatting sqref="K15:L17">
    <cfRule type="expression" dxfId="75" priority="76">
      <formula>$F$17&lt;$D$15</formula>
    </cfRule>
  </conditionalFormatting>
  <conditionalFormatting sqref="M15:N17">
    <cfRule type="expression" dxfId="74" priority="75">
      <formula>$G$17&lt;$D$15</formula>
    </cfRule>
  </conditionalFormatting>
  <conditionalFormatting sqref="O15:P17">
    <cfRule type="expression" dxfId="73" priority="74">
      <formula>$H$17&lt;$D$15</formula>
    </cfRule>
  </conditionalFormatting>
  <conditionalFormatting sqref="Q15:R17">
    <cfRule type="expression" dxfId="72" priority="73">
      <formula>$I$17&lt;$D$15</formula>
    </cfRule>
  </conditionalFormatting>
  <conditionalFormatting sqref="K18:L20">
    <cfRule type="expression" dxfId="71" priority="72">
      <formula>$F$20&lt;$D$18</formula>
    </cfRule>
  </conditionalFormatting>
  <conditionalFormatting sqref="M18:N20">
    <cfRule type="expression" dxfId="70" priority="71">
      <formula>$G$20&lt;$D$18</formula>
    </cfRule>
  </conditionalFormatting>
  <conditionalFormatting sqref="O18:P20">
    <cfRule type="expression" dxfId="69" priority="70">
      <formula>$H$20&lt;$D$18</formula>
    </cfRule>
  </conditionalFormatting>
  <conditionalFormatting sqref="Q18:R20">
    <cfRule type="expression" dxfId="68" priority="69">
      <formula>$I$20&lt;$D$18</formula>
    </cfRule>
  </conditionalFormatting>
  <conditionalFormatting sqref="K21:L23">
    <cfRule type="expression" dxfId="67" priority="68">
      <formula>$F$23&lt;$D$21</formula>
    </cfRule>
  </conditionalFormatting>
  <conditionalFormatting sqref="M21:N23">
    <cfRule type="expression" dxfId="66" priority="67">
      <formula>$G$23&lt;$D$21</formula>
    </cfRule>
  </conditionalFormatting>
  <conditionalFormatting sqref="O21:P23">
    <cfRule type="expression" dxfId="65" priority="66">
      <formula>$H$23&lt;$D$21</formula>
    </cfRule>
  </conditionalFormatting>
  <conditionalFormatting sqref="Q21:R23">
    <cfRule type="expression" dxfId="64" priority="65">
      <formula>$I$23&lt;$D$21</formula>
    </cfRule>
  </conditionalFormatting>
  <conditionalFormatting sqref="K25:L27">
    <cfRule type="expression" dxfId="63" priority="64">
      <formula>$F$27&lt;$D$25</formula>
    </cfRule>
  </conditionalFormatting>
  <conditionalFormatting sqref="O25:P27">
    <cfRule type="expression" dxfId="62" priority="63">
      <formula>$H$27&lt;$D$25</formula>
    </cfRule>
  </conditionalFormatting>
  <conditionalFormatting sqref="Q25:R27">
    <cfRule type="expression" dxfId="61" priority="62">
      <formula>$I$27&lt;$D$25</formula>
    </cfRule>
  </conditionalFormatting>
  <conditionalFormatting sqref="M25:N27">
    <cfRule type="expression" dxfId="60" priority="61">
      <formula>$G$27&lt;$D$25</formula>
    </cfRule>
  </conditionalFormatting>
  <conditionalFormatting sqref="K28:L30">
    <cfRule type="expression" dxfId="59" priority="60">
      <formula>$F$30&lt;$D$28</formula>
    </cfRule>
  </conditionalFormatting>
  <conditionalFormatting sqref="M28:N30">
    <cfRule type="expression" dxfId="58" priority="59">
      <formula>$G$30&lt;$D$28</formula>
    </cfRule>
  </conditionalFormatting>
  <conditionalFormatting sqref="O28:P30">
    <cfRule type="expression" dxfId="57" priority="58">
      <formula>$H$30&lt;$D$28</formula>
    </cfRule>
  </conditionalFormatting>
  <conditionalFormatting sqref="Q28:R30">
    <cfRule type="expression" dxfId="56" priority="57">
      <formula>$I$30&lt;$D$28</formula>
    </cfRule>
  </conditionalFormatting>
  <conditionalFormatting sqref="K31:L33">
    <cfRule type="expression" dxfId="55" priority="56">
      <formula>$F$33&lt;$D$31</formula>
    </cfRule>
  </conditionalFormatting>
  <conditionalFormatting sqref="M31:N33">
    <cfRule type="expression" dxfId="54" priority="55">
      <formula>$G$33&lt;$D$31</formula>
    </cfRule>
  </conditionalFormatting>
  <conditionalFormatting sqref="O31:P33">
    <cfRule type="expression" dxfId="53" priority="54">
      <formula>$H$33&lt;$D$31</formula>
    </cfRule>
  </conditionalFormatting>
  <conditionalFormatting sqref="Q31:R33">
    <cfRule type="expression" dxfId="52" priority="53">
      <formula>$I$33&lt;$D$31</formula>
    </cfRule>
  </conditionalFormatting>
  <conditionalFormatting sqref="K34:L36">
    <cfRule type="expression" dxfId="51" priority="52">
      <formula>$F$36&lt;$D$34</formula>
    </cfRule>
  </conditionalFormatting>
  <conditionalFormatting sqref="M34:N36">
    <cfRule type="expression" dxfId="50" priority="51">
      <formula>$G$36&lt;$D$34</formula>
    </cfRule>
  </conditionalFormatting>
  <conditionalFormatting sqref="O34:P36">
    <cfRule type="expression" dxfId="49" priority="50">
      <formula>$H$36&lt;$D$34</formula>
    </cfRule>
  </conditionalFormatting>
  <conditionalFormatting sqref="Q34:R36">
    <cfRule type="expression" dxfId="48" priority="49">
      <formula>$I$36&lt;$D$34</formula>
    </cfRule>
  </conditionalFormatting>
  <conditionalFormatting sqref="K37:L39">
    <cfRule type="expression" dxfId="47" priority="48">
      <formula>$F$39&lt;$D$37</formula>
    </cfRule>
  </conditionalFormatting>
  <conditionalFormatting sqref="M37:N39">
    <cfRule type="expression" dxfId="46" priority="47">
      <formula>$G$39&lt;$D$37</formula>
    </cfRule>
  </conditionalFormatting>
  <conditionalFormatting sqref="O37:P39">
    <cfRule type="expression" dxfId="45" priority="46">
      <formula>$H$39&lt;$D$37</formula>
    </cfRule>
  </conditionalFormatting>
  <conditionalFormatting sqref="Q37:R39">
    <cfRule type="expression" dxfId="44" priority="45">
      <formula>$I$39&lt;$D$37</formula>
    </cfRule>
  </conditionalFormatting>
  <conditionalFormatting sqref="K40:L42">
    <cfRule type="expression" dxfId="43" priority="44">
      <formula>$F$42&lt;$D$40</formula>
    </cfRule>
  </conditionalFormatting>
  <conditionalFormatting sqref="M40:N42">
    <cfRule type="expression" dxfId="42" priority="43">
      <formula>$G$42&lt;$D$40</formula>
    </cfRule>
  </conditionalFormatting>
  <conditionalFormatting sqref="O40:P42">
    <cfRule type="expression" dxfId="41" priority="42">
      <formula>$H$42&lt;$D$40</formula>
    </cfRule>
  </conditionalFormatting>
  <conditionalFormatting sqref="Q40:R42">
    <cfRule type="expression" dxfId="40" priority="41">
      <formula>$I$42&lt;$D$40</formula>
    </cfRule>
  </conditionalFormatting>
  <conditionalFormatting sqref="K48:L50">
    <cfRule type="expression" dxfId="39" priority="40">
      <formula>$F$50&lt;$D$48</formula>
    </cfRule>
  </conditionalFormatting>
  <conditionalFormatting sqref="M48:N50">
    <cfRule type="expression" dxfId="38" priority="39">
      <formula>$G$50&lt;$D$48</formula>
    </cfRule>
  </conditionalFormatting>
  <conditionalFormatting sqref="O48:P50">
    <cfRule type="expression" dxfId="37" priority="38">
      <formula>$H$50&lt;$D$48</formula>
    </cfRule>
  </conditionalFormatting>
  <conditionalFormatting sqref="Q48:R50">
    <cfRule type="expression" dxfId="36" priority="37">
      <formula>$I$50&lt;$D$48</formula>
    </cfRule>
  </conditionalFormatting>
  <conditionalFormatting sqref="K51:L53">
    <cfRule type="expression" dxfId="35" priority="36">
      <formula>$F$53&lt;$D$51</formula>
    </cfRule>
  </conditionalFormatting>
  <conditionalFormatting sqref="M51:N53">
    <cfRule type="expression" dxfId="34" priority="35">
      <formula>$G$53&lt;$D$51</formula>
    </cfRule>
  </conditionalFormatting>
  <conditionalFormatting sqref="O51:P53">
    <cfRule type="expression" dxfId="33" priority="34">
      <formula>$H$53&lt;$D$51</formula>
    </cfRule>
  </conditionalFormatting>
  <conditionalFormatting sqref="Q51:R53">
    <cfRule type="expression" dxfId="32" priority="33">
      <formula>$I$53&lt;$D$51</formula>
    </cfRule>
  </conditionalFormatting>
  <conditionalFormatting sqref="K54:L56">
    <cfRule type="expression" dxfId="31" priority="32">
      <formula>$F$56&lt;$D$54</formula>
    </cfRule>
  </conditionalFormatting>
  <conditionalFormatting sqref="M54:N56">
    <cfRule type="expression" dxfId="30" priority="31">
      <formula>$G$56&lt;$D$54</formula>
    </cfRule>
  </conditionalFormatting>
  <conditionalFormatting sqref="O54:P56">
    <cfRule type="expression" dxfId="29" priority="30">
      <formula>$H$56&lt;$D$54</formula>
    </cfRule>
  </conditionalFormatting>
  <conditionalFormatting sqref="Q54:R56">
    <cfRule type="expression" dxfId="28" priority="29">
      <formula>$I$56&lt;$D$54</formula>
    </cfRule>
  </conditionalFormatting>
  <conditionalFormatting sqref="K57:L59">
    <cfRule type="expression" dxfId="27" priority="28">
      <formula>$F$59&lt;$D$57</formula>
    </cfRule>
  </conditionalFormatting>
  <conditionalFormatting sqref="M57:N59">
    <cfRule type="expression" dxfId="26" priority="27">
      <formula>$G$59&lt;$D$57</formula>
    </cfRule>
  </conditionalFormatting>
  <conditionalFormatting sqref="O57:P59">
    <cfRule type="expression" dxfId="25" priority="26">
      <formula>$H$59&lt;$D$57</formula>
    </cfRule>
  </conditionalFormatting>
  <conditionalFormatting sqref="Q57:R59">
    <cfRule type="expression" dxfId="24" priority="25">
      <formula>$I$59&lt;$D$57</formula>
    </cfRule>
  </conditionalFormatting>
  <conditionalFormatting sqref="K61:L63">
    <cfRule type="expression" dxfId="23" priority="24">
      <formula>$F$63&lt;$D$61</formula>
    </cfRule>
  </conditionalFormatting>
  <conditionalFormatting sqref="M61:N63">
    <cfRule type="expression" dxfId="22" priority="23">
      <formula>$G$63&lt;$D$61</formula>
    </cfRule>
  </conditionalFormatting>
  <conditionalFormatting sqref="O61:P63">
    <cfRule type="expression" dxfId="21" priority="22">
      <formula>$H$63&lt;$D$61</formula>
    </cfRule>
  </conditionalFormatting>
  <conditionalFormatting sqref="Q61:R63">
    <cfRule type="expression" dxfId="20" priority="21">
      <formula>$I$63&lt;$D$61</formula>
    </cfRule>
  </conditionalFormatting>
  <conditionalFormatting sqref="K64:L66">
    <cfRule type="expression" dxfId="19" priority="20">
      <formula>$F$66&lt;$D$64</formula>
    </cfRule>
  </conditionalFormatting>
  <conditionalFormatting sqref="M64:N66">
    <cfRule type="expression" dxfId="18" priority="19">
      <formula>$G$66&lt;$D$64</formula>
    </cfRule>
  </conditionalFormatting>
  <conditionalFormatting sqref="O64:P66">
    <cfRule type="expression" dxfId="17" priority="18">
      <formula>$H$66&lt;$D$64</formula>
    </cfRule>
  </conditionalFormatting>
  <conditionalFormatting sqref="Q64:R66">
    <cfRule type="expression" dxfId="16" priority="17">
      <formula>$I$66&lt;$D$64</formula>
    </cfRule>
  </conditionalFormatting>
  <conditionalFormatting sqref="K67:L69">
    <cfRule type="expression" dxfId="15" priority="16">
      <formula>$F$69&lt;$D$67</formula>
    </cfRule>
  </conditionalFormatting>
  <conditionalFormatting sqref="M67:N69">
    <cfRule type="expression" dxfId="14" priority="15">
      <formula>$G$69&lt;$D$67</formula>
    </cfRule>
  </conditionalFormatting>
  <conditionalFormatting sqref="O67:P69">
    <cfRule type="expression" dxfId="13" priority="14">
      <formula>$H$69&lt;$D$67</formula>
    </cfRule>
  </conditionalFormatting>
  <conditionalFormatting sqref="Q67:R69">
    <cfRule type="expression" dxfId="12" priority="13">
      <formula>$I$69&lt;$D$67</formula>
    </cfRule>
  </conditionalFormatting>
  <conditionalFormatting sqref="K70:L72">
    <cfRule type="expression" dxfId="11" priority="12">
      <formula>$F$72&lt;$D$70</formula>
    </cfRule>
  </conditionalFormatting>
  <conditionalFormatting sqref="M70:N72">
    <cfRule type="expression" dxfId="10" priority="11">
      <formula>$G$72&lt;$D$70</formula>
    </cfRule>
  </conditionalFormatting>
  <conditionalFormatting sqref="O70:P72">
    <cfRule type="expression" dxfId="9" priority="10">
      <formula>$H$72&lt;$D$70</formula>
    </cfRule>
  </conditionalFormatting>
  <conditionalFormatting sqref="Q70:R72">
    <cfRule type="expression" dxfId="8" priority="9">
      <formula>$I$72&lt;$D$70</formula>
    </cfRule>
  </conditionalFormatting>
  <conditionalFormatting sqref="K73:L75">
    <cfRule type="expression" dxfId="7" priority="8">
      <formula>$F$75&lt;$D$73</formula>
    </cfRule>
  </conditionalFormatting>
  <conditionalFormatting sqref="M73:N75">
    <cfRule type="expression" dxfId="6" priority="7">
      <formula>$G$75&lt;$D$73</formula>
    </cfRule>
  </conditionalFormatting>
  <conditionalFormatting sqref="O73:P75">
    <cfRule type="expression" dxfId="5" priority="6">
      <formula>$H$75&lt;$D$73</formula>
    </cfRule>
  </conditionalFormatting>
  <conditionalFormatting sqref="Q73:R75">
    <cfRule type="expression" dxfId="4" priority="5">
      <formula>$I$75&lt;$D$73</formula>
    </cfRule>
  </conditionalFormatting>
  <conditionalFormatting sqref="K76:L78">
    <cfRule type="expression" dxfId="3" priority="4">
      <formula>$F$78&lt;$D$76</formula>
    </cfRule>
  </conditionalFormatting>
  <conditionalFormatting sqref="M76:N78">
    <cfRule type="expression" dxfId="2" priority="3">
      <formula>$G$78&lt;$D$76</formula>
    </cfRule>
  </conditionalFormatting>
  <conditionalFormatting sqref="O76:P78">
    <cfRule type="expression" dxfId="1" priority="2">
      <formula>$H$78&lt;$D$76</formula>
    </cfRule>
  </conditionalFormatting>
  <conditionalFormatting sqref="Q76:R78">
    <cfRule type="expression" dxfId="0" priority="1">
      <formula>$I$78&lt;$D$76</formula>
    </cfRule>
  </conditionalFormatting>
  <dataValidations count="2">
    <dataValidation type="textLength" allowBlank="1" showInputMessage="1" showErrorMessage="1" sqref="R12 R15 R67 R70 N67 N70 P73 P70 P67 N12 N15 P12 R18 R21 R25 R28 N18 N21 N25 N28 P28 P25 P21 P18 R31 R34 N31 N34 P34 P31 R37 R40 R48 R51 N37 N40 N48 N51 P51 P48 P40 P37 R54 R57 R61 R64 N54 N57 N61 N64 P64 P61 P57 P54 R73 R76 N73 N76 P76 P15 L73 L70 L61 L57 L54 L51 L48 L40 L37 L34 L31 L28 L25 L15 L21 L18 L64 L67 L12 L76 T13:T24">
      <formula1>0</formula1>
      <formula2>500</formula2>
    </dataValidation>
    <dataValidation type="list" allowBlank="1" showInputMessage="1" showErrorMessage="1" sqref="Q61:Q78 K40 M21 O21 K21 Q21 O40 M40 K48:K59 M48:M59 O48:O59 Q48:Q59 K61:K78 M61:M78 O61:O78 K12 M12 O12 Q12 K15 M15 O15 Q15 K18 M18 O18 Q18 K25 K28 K31 K34 K37 M25 O25 Q25 M28 O28 Q28 M31 O31 Q31 M34 O34 Q34 M37 O37 Q37 Q40">
      <formula1>$T$13:$T$17</formula1>
    </dataValidation>
  </dataValidations>
  <printOptions horizontalCentered="1" verticalCentered="1"/>
  <pageMargins left="0.45" right="0.45" top="0.75" bottom="0.44" header="0.3" footer="0.2"/>
  <pageSetup scale="38" fitToHeight="2" orientation="landscape" r:id="rId1"/>
  <headerFooter>
    <oddFooter>&amp;L&amp;F</oddFooter>
  </headerFooter>
  <rowBreaks count="1" manualBreakCount="1">
    <brk id="43" max="17" man="1"/>
  </rowBreaks>
  <ignoredErrors>
    <ignoredError sqref="G5 G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R76"/>
  <sheetViews>
    <sheetView workbookViewId="0">
      <pane xSplit="1" ySplit="2" topLeftCell="B3" activePane="bottomRight" state="frozen"/>
      <selection pane="topRight" activeCell="C1" sqref="C1"/>
      <selection pane="bottomLeft" activeCell="A3" sqref="A3"/>
      <selection pane="bottomRight" activeCell="C64" sqref="C64"/>
    </sheetView>
  </sheetViews>
  <sheetFormatPr defaultColWidth="9.140625" defaultRowHeight="15"/>
  <cols>
    <col min="1" max="1" width="12.28515625" style="19" bestFit="1" customWidth="1"/>
    <col min="2" max="5" width="12.85546875" style="19" customWidth="1"/>
    <col min="6" max="6" width="12.28515625" style="19" customWidth="1"/>
    <col min="7" max="7" width="12.85546875" style="19" customWidth="1"/>
    <col min="8" max="8" width="10.7109375" style="19" customWidth="1"/>
    <col min="9" max="9" width="12.85546875" style="19" customWidth="1"/>
    <col min="10" max="10" width="9.140625" style="19"/>
    <col min="11" max="11" width="12.85546875" style="19" customWidth="1"/>
    <col min="12" max="12" width="11.140625" style="19" customWidth="1"/>
    <col min="13" max="13" width="12.85546875" style="19" customWidth="1"/>
    <col min="14" max="14" width="10.7109375" style="19" customWidth="1"/>
    <col min="15" max="15" width="12.85546875" style="19" customWidth="1"/>
    <col min="16" max="16" width="9.140625" style="19"/>
    <col min="17" max="17" width="12.85546875" style="19" customWidth="1"/>
    <col min="18" max="18" width="9.140625" style="19"/>
    <col min="19" max="19" width="12.85546875" style="19" customWidth="1"/>
    <col min="20" max="20" width="12.7109375" style="19" customWidth="1"/>
    <col min="21" max="22" width="12.85546875" style="19" customWidth="1"/>
    <col min="23" max="23" width="9.140625" style="19"/>
    <col min="24" max="24" width="12.85546875" style="19" customWidth="1"/>
    <col min="25" max="25" width="9.140625" style="19"/>
    <col min="26" max="26" width="12.85546875" style="19" customWidth="1"/>
    <col min="27" max="27" width="11.7109375" style="19" customWidth="1"/>
    <col min="28" max="28" width="12.85546875" style="19" customWidth="1"/>
    <col min="29" max="29" width="9.140625" style="19"/>
    <col min="30" max="30" width="12.85546875" style="19" customWidth="1"/>
    <col min="31" max="31" width="9.140625" style="19"/>
    <col min="32" max="32" width="12.85546875" style="19" customWidth="1"/>
    <col min="33" max="33" width="9.140625" style="19"/>
    <col min="34" max="34" width="12.85546875" style="19" customWidth="1"/>
    <col min="35" max="35" width="9.140625" style="19"/>
    <col min="36" max="36" width="12.85546875" style="19" customWidth="1"/>
    <col min="37" max="37" width="9.140625" style="19"/>
    <col min="38" max="38" width="12.85546875" style="19" customWidth="1"/>
    <col min="39" max="39" width="9.140625" style="19"/>
    <col min="40" max="40" width="12.85546875" style="19" customWidth="1"/>
    <col min="41" max="41" width="13.85546875" style="19" customWidth="1"/>
    <col min="42" max="42" width="12.85546875" style="19" customWidth="1"/>
    <col min="43" max="16384" width="9.140625" style="19"/>
  </cols>
  <sheetData>
    <row r="1" spans="1:44" ht="19.149999999999999" customHeight="1" thickTop="1" thickBot="1">
      <c r="A1" s="122" t="s">
        <v>33</v>
      </c>
      <c r="B1" s="143" t="s">
        <v>189</v>
      </c>
      <c r="C1" s="143"/>
      <c r="D1" s="143"/>
      <c r="E1" s="143"/>
      <c r="F1" s="143"/>
      <c r="G1" s="143"/>
      <c r="H1" s="143"/>
      <c r="I1" s="143"/>
      <c r="J1" s="143"/>
      <c r="K1" s="143"/>
      <c r="L1" s="143"/>
      <c r="M1" s="143"/>
      <c r="N1" s="143"/>
      <c r="O1" s="143"/>
      <c r="P1" s="143"/>
      <c r="Q1" s="143"/>
      <c r="R1" s="143"/>
      <c r="S1" s="143"/>
      <c r="T1" s="143"/>
      <c r="U1" s="142"/>
      <c r="V1" s="142"/>
      <c r="W1" s="433" t="s">
        <v>188</v>
      </c>
      <c r="X1" s="433"/>
      <c r="Y1" s="433"/>
      <c r="Z1" s="433"/>
      <c r="AA1" s="433"/>
      <c r="AB1" s="433"/>
      <c r="AC1" s="433"/>
      <c r="AD1" s="433"/>
      <c r="AE1" s="433"/>
      <c r="AF1" s="433"/>
      <c r="AG1" s="433"/>
      <c r="AH1" s="433"/>
      <c r="AI1" s="433"/>
      <c r="AJ1" s="433"/>
      <c r="AK1" s="433"/>
      <c r="AL1" s="433"/>
      <c r="AM1" s="433"/>
      <c r="AN1" s="433"/>
      <c r="AO1" s="433"/>
      <c r="AP1" s="141"/>
      <c r="AR1" s="19" t="s">
        <v>187</v>
      </c>
    </row>
    <row r="2" spans="1:44" ht="46.5" thickTop="1" thickBot="1">
      <c r="A2" s="122"/>
      <c r="B2" s="138" t="s">
        <v>183</v>
      </c>
      <c r="C2" s="138" t="s">
        <v>173</v>
      </c>
      <c r="D2" s="138" t="s">
        <v>182</v>
      </c>
      <c r="E2" s="138" t="s">
        <v>173</v>
      </c>
      <c r="F2" s="140" t="s">
        <v>186</v>
      </c>
      <c r="G2" s="138" t="s">
        <v>173</v>
      </c>
      <c r="H2" s="140" t="s">
        <v>185</v>
      </c>
      <c r="I2" s="138" t="s">
        <v>173</v>
      </c>
      <c r="J2" s="140" t="s">
        <v>179</v>
      </c>
      <c r="K2" s="138" t="s">
        <v>173</v>
      </c>
      <c r="L2" s="140" t="s">
        <v>178</v>
      </c>
      <c r="M2" s="138" t="s">
        <v>173</v>
      </c>
      <c r="N2" s="140" t="s">
        <v>177</v>
      </c>
      <c r="O2" s="138" t="s">
        <v>173</v>
      </c>
      <c r="P2" s="140" t="s">
        <v>176</v>
      </c>
      <c r="Q2" s="138" t="s">
        <v>173</v>
      </c>
      <c r="R2" s="140" t="s">
        <v>175</v>
      </c>
      <c r="S2" s="138" t="s">
        <v>173</v>
      </c>
      <c r="T2" s="139" t="s">
        <v>184</v>
      </c>
      <c r="U2" s="138" t="s">
        <v>173</v>
      </c>
      <c r="V2" s="138"/>
      <c r="W2" s="138" t="s">
        <v>183</v>
      </c>
      <c r="X2" s="138" t="s">
        <v>173</v>
      </c>
      <c r="Y2" s="140" t="s">
        <v>182</v>
      </c>
      <c r="Z2" s="138" t="s">
        <v>173</v>
      </c>
      <c r="AA2" s="140" t="s">
        <v>181</v>
      </c>
      <c r="AB2" s="138" t="s">
        <v>173</v>
      </c>
      <c r="AC2" s="140" t="s">
        <v>180</v>
      </c>
      <c r="AD2" s="138" t="s">
        <v>173</v>
      </c>
      <c r="AE2" s="140" t="s">
        <v>179</v>
      </c>
      <c r="AF2" s="138" t="s">
        <v>173</v>
      </c>
      <c r="AG2" s="140" t="s">
        <v>178</v>
      </c>
      <c r="AH2" s="138" t="s">
        <v>173</v>
      </c>
      <c r="AI2" s="140" t="s">
        <v>177</v>
      </c>
      <c r="AJ2" s="138" t="s">
        <v>173</v>
      </c>
      <c r="AK2" s="140" t="s">
        <v>176</v>
      </c>
      <c r="AL2" s="138" t="s">
        <v>173</v>
      </c>
      <c r="AM2" s="140" t="s">
        <v>175</v>
      </c>
      <c r="AN2" s="138" t="s">
        <v>173</v>
      </c>
      <c r="AO2" s="139" t="s">
        <v>174</v>
      </c>
      <c r="AP2" s="138" t="s">
        <v>173</v>
      </c>
    </row>
    <row r="3" spans="1:44" hidden="1"/>
    <row r="4" spans="1:44">
      <c r="A4" s="121" t="s">
        <v>47</v>
      </c>
      <c r="B4" s="132"/>
      <c r="C4" s="132"/>
      <c r="D4" s="132"/>
      <c r="E4" s="132"/>
      <c r="F4" s="134"/>
      <c r="G4" s="132"/>
      <c r="H4" s="134"/>
      <c r="I4" s="132"/>
      <c r="J4" s="134"/>
      <c r="K4" s="132"/>
      <c r="L4" s="134"/>
      <c r="M4" s="132"/>
      <c r="N4" s="134"/>
      <c r="O4" s="132"/>
      <c r="P4" s="134"/>
      <c r="Q4" s="132"/>
      <c r="R4" s="134"/>
      <c r="S4" s="132"/>
      <c r="T4" s="133"/>
      <c r="U4" s="132"/>
      <c r="V4" s="132"/>
      <c r="W4" s="132"/>
      <c r="X4" s="132"/>
      <c r="Y4" s="134"/>
      <c r="Z4" s="132"/>
      <c r="AA4" s="134"/>
      <c r="AB4" s="132"/>
      <c r="AC4" s="134"/>
      <c r="AD4" s="132"/>
      <c r="AE4" s="134"/>
      <c r="AF4" s="132"/>
      <c r="AG4" s="134"/>
      <c r="AH4" s="132"/>
      <c r="AI4" s="134"/>
      <c r="AJ4" s="132"/>
      <c r="AK4" s="134"/>
      <c r="AL4" s="132"/>
      <c r="AM4" s="134"/>
      <c r="AN4" s="132"/>
      <c r="AO4" s="133"/>
      <c r="AP4" s="132"/>
      <c r="AR4" s="19">
        <v>20140220</v>
      </c>
    </row>
    <row r="5" spans="1:44">
      <c r="A5" s="121" t="s">
        <v>48</v>
      </c>
      <c r="B5" s="129"/>
      <c r="C5" s="129"/>
      <c r="D5" s="129"/>
      <c r="E5" s="129"/>
      <c r="F5" s="131"/>
      <c r="G5" s="129"/>
      <c r="H5" s="131"/>
      <c r="I5" s="129"/>
      <c r="J5" s="131"/>
      <c r="K5" s="129"/>
      <c r="L5" s="131"/>
      <c r="M5" s="129"/>
      <c r="N5" s="131"/>
      <c r="O5" s="129"/>
      <c r="P5" s="131"/>
      <c r="Q5" s="129"/>
      <c r="R5" s="131"/>
      <c r="S5" s="129"/>
      <c r="T5" s="130"/>
      <c r="U5" s="129"/>
      <c r="V5" s="129"/>
      <c r="W5" s="129"/>
      <c r="X5" s="129"/>
      <c r="Y5" s="131"/>
      <c r="Z5" s="129"/>
      <c r="AA5" s="131"/>
      <c r="AB5" s="129"/>
      <c r="AC5" s="131"/>
      <c r="AD5" s="129"/>
      <c r="AE5" s="131"/>
      <c r="AF5" s="129"/>
      <c r="AG5" s="131"/>
      <c r="AH5" s="129"/>
      <c r="AI5" s="131"/>
      <c r="AJ5" s="129"/>
      <c r="AK5" s="131"/>
      <c r="AL5" s="129"/>
      <c r="AM5" s="131"/>
      <c r="AN5" s="129"/>
      <c r="AO5" s="130"/>
      <c r="AP5" s="129"/>
      <c r="AR5" s="19">
        <v>20140207</v>
      </c>
    </row>
    <row r="6" spans="1:44">
      <c r="A6" s="121" t="s">
        <v>49</v>
      </c>
      <c r="B6" s="129"/>
      <c r="C6" s="129"/>
      <c r="D6" s="129"/>
      <c r="E6" s="129"/>
      <c r="F6" s="131"/>
      <c r="G6" s="129"/>
      <c r="H6" s="131"/>
      <c r="I6" s="129"/>
      <c r="J6" s="131"/>
      <c r="K6" s="129"/>
      <c r="L6" s="131"/>
      <c r="M6" s="129"/>
      <c r="N6" s="131"/>
      <c r="O6" s="129"/>
      <c r="P6" s="131"/>
      <c r="Q6" s="129"/>
      <c r="R6" s="131"/>
      <c r="S6" s="129"/>
      <c r="T6" s="130"/>
      <c r="U6" s="129"/>
      <c r="V6" s="129"/>
      <c r="W6" s="129"/>
      <c r="X6" s="129"/>
      <c r="Y6" s="131"/>
      <c r="Z6" s="129"/>
      <c r="AA6" s="131"/>
      <c r="AB6" s="129"/>
      <c r="AC6" s="131"/>
      <c r="AD6" s="129"/>
      <c r="AE6" s="131"/>
      <c r="AF6" s="129"/>
      <c r="AG6" s="131"/>
      <c r="AH6" s="129"/>
      <c r="AI6" s="131"/>
      <c r="AJ6" s="129"/>
      <c r="AK6" s="131"/>
      <c r="AL6" s="129"/>
      <c r="AM6" s="131"/>
      <c r="AN6" s="129"/>
      <c r="AO6" s="130"/>
      <c r="AP6" s="129"/>
      <c r="AR6" s="19">
        <v>20140218</v>
      </c>
    </row>
    <row r="7" spans="1:44" ht="15.75" thickBot="1">
      <c r="A7" s="121" t="s">
        <v>50</v>
      </c>
      <c r="B7" s="135"/>
      <c r="C7" s="135"/>
      <c r="D7" s="135"/>
      <c r="E7" s="135"/>
      <c r="F7" s="137"/>
      <c r="G7" s="135"/>
      <c r="H7" s="137"/>
      <c r="I7" s="135"/>
      <c r="J7" s="137"/>
      <c r="K7" s="135"/>
      <c r="L7" s="137"/>
      <c r="M7" s="135"/>
      <c r="N7" s="137"/>
      <c r="O7" s="135"/>
      <c r="P7" s="137"/>
      <c r="Q7" s="135"/>
      <c r="R7" s="137"/>
      <c r="S7" s="135"/>
      <c r="T7" s="136"/>
      <c r="U7" s="135"/>
      <c r="V7" s="135"/>
      <c r="W7" s="135"/>
      <c r="X7" s="135"/>
      <c r="Y7" s="137"/>
      <c r="Z7" s="135"/>
      <c r="AA7" s="137" t="s">
        <v>136</v>
      </c>
      <c r="AB7" s="135" t="s">
        <v>155</v>
      </c>
      <c r="AC7" s="137"/>
      <c r="AD7" s="135"/>
      <c r="AE7" s="137"/>
      <c r="AF7" s="135"/>
      <c r="AG7" s="137"/>
      <c r="AH7" s="135"/>
      <c r="AI7" s="137"/>
      <c r="AJ7" s="135"/>
      <c r="AK7" s="137"/>
      <c r="AL7" s="135"/>
      <c r="AM7" s="137"/>
      <c r="AN7" s="135"/>
      <c r="AO7" s="136" t="s">
        <v>136</v>
      </c>
      <c r="AP7" s="135" t="s">
        <v>155</v>
      </c>
      <c r="AR7" s="19">
        <v>20140218</v>
      </c>
    </row>
    <row r="8" spans="1:44">
      <c r="A8" s="121" t="s">
        <v>51</v>
      </c>
      <c r="B8" s="132"/>
      <c r="C8" s="132"/>
      <c r="D8" s="132"/>
      <c r="E8" s="132"/>
      <c r="F8" s="134"/>
      <c r="G8" s="132"/>
      <c r="H8" s="134"/>
      <c r="I8" s="132"/>
      <c r="J8" s="134"/>
      <c r="K8" s="132"/>
      <c r="L8" s="134"/>
      <c r="M8" s="132"/>
      <c r="N8" s="134"/>
      <c r="O8" s="132"/>
      <c r="P8" s="134"/>
      <c r="Q8" s="132"/>
      <c r="R8" s="134"/>
      <c r="S8" s="132"/>
      <c r="T8" s="133"/>
      <c r="U8" s="132"/>
      <c r="V8" s="132"/>
      <c r="W8" s="132"/>
      <c r="X8" s="132"/>
      <c r="Y8" s="134"/>
      <c r="Z8" s="132"/>
      <c r="AA8" s="134"/>
      <c r="AB8" s="132"/>
      <c r="AC8" s="134"/>
      <c r="AD8" s="132"/>
      <c r="AE8" s="134"/>
      <c r="AF8" s="132"/>
      <c r="AG8" s="134"/>
      <c r="AH8" s="132"/>
      <c r="AI8" s="134"/>
      <c r="AJ8" s="132"/>
      <c r="AK8" s="134"/>
      <c r="AL8" s="132"/>
      <c r="AM8" s="134"/>
      <c r="AN8" s="132"/>
      <c r="AO8" s="133"/>
      <c r="AP8" s="132"/>
      <c r="AR8" s="19">
        <v>20140218</v>
      </c>
    </row>
    <row r="9" spans="1:44">
      <c r="A9" s="121" t="s">
        <v>52</v>
      </c>
      <c r="B9" s="129"/>
      <c r="C9" s="129"/>
      <c r="D9" s="129"/>
      <c r="E9" s="129"/>
      <c r="F9" s="131"/>
      <c r="G9" s="129"/>
      <c r="H9" s="131"/>
      <c r="I9" s="129"/>
      <c r="J9" s="131"/>
      <c r="K9" s="129"/>
      <c r="L9" s="131"/>
      <c r="M9" s="129"/>
      <c r="N9" s="131"/>
      <c r="O9" s="129"/>
      <c r="P9" s="131" t="s">
        <v>150</v>
      </c>
      <c r="Q9" s="129" t="s">
        <v>172</v>
      </c>
      <c r="R9" s="131"/>
      <c r="S9" s="129"/>
      <c r="T9" s="130"/>
      <c r="U9" s="129"/>
      <c r="V9" s="129"/>
      <c r="W9" s="129"/>
      <c r="X9" s="129"/>
      <c r="Y9" s="131"/>
      <c r="Z9" s="129"/>
      <c r="AA9" s="131"/>
      <c r="AB9" s="129"/>
      <c r="AC9" s="131"/>
      <c r="AD9" s="129"/>
      <c r="AE9" s="131"/>
      <c r="AF9" s="129"/>
      <c r="AG9" s="131"/>
      <c r="AH9" s="129"/>
      <c r="AI9" s="131"/>
      <c r="AJ9" s="129"/>
      <c r="AK9" s="131"/>
      <c r="AL9" s="129"/>
      <c r="AM9" s="131"/>
      <c r="AN9" s="129"/>
      <c r="AO9" s="130" t="s">
        <v>137</v>
      </c>
      <c r="AP9" s="129" t="s">
        <v>171</v>
      </c>
      <c r="AR9" s="19">
        <v>20140218</v>
      </c>
    </row>
    <row r="10" spans="1:44">
      <c r="A10" s="121" t="s">
        <v>53</v>
      </c>
      <c r="B10" s="129"/>
      <c r="C10" s="129"/>
      <c r="D10" s="129"/>
      <c r="E10" s="129"/>
      <c r="F10" s="131"/>
      <c r="G10" s="129"/>
      <c r="H10" s="131"/>
      <c r="I10" s="129"/>
      <c r="J10" s="131"/>
      <c r="K10" s="129"/>
      <c r="L10" s="131"/>
      <c r="M10" s="129"/>
      <c r="N10" s="131"/>
      <c r="O10" s="129"/>
      <c r="P10" s="131"/>
      <c r="Q10" s="129"/>
      <c r="R10" s="131"/>
      <c r="S10" s="129"/>
      <c r="T10" s="130"/>
      <c r="U10" s="129"/>
      <c r="V10" s="129"/>
      <c r="W10" s="129"/>
      <c r="X10" s="129"/>
      <c r="Y10" s="131"/>
      <c r="Z10" s="129"/>
      <c r="AA10" s="131"/>
      <c r="AB10" s="129"/>
      <c r="AC10" s="131"/>
      <c r="AD10" s="129"/>
      <c r="AE10" s="131"/>
      <c r="AF10" s="129"/>
      <c r="AG10" s="131"/>
      <c r="AH10" s="129"/>
      <c r="AI10" s="131"/>
      <c r="AJ10" s="129"/>
      <c r="AK10" s="131"/>
      <c r="AL10" s="129"/>
      <c r="AM10" s="131"/>
      <c r="AN10" s="129"/>
      <c r="AO10" s="130"/>
      <c r="AP10" s="129"/>
      <c r="AR10" s="19">
        <v>20140217</v>
      </c>
    </row>
    <row r="11" spans="1:44" ht="15.75" thickBot="1">
      <c r="A11" s="121" t="s">
        <v>54</v>
      </c>
      <c r="B11" s="135"/>
      <c r="C11" s="135"/>
      <c r="D11" s="135"/>
      <c r="E11" s="135"/>
      <c r="F11" s="137"/>
      <c r="G11" s="135"/>
      <c r="H11" s="137"/>
      <c r="I11" s="135"/>
      <c r="J11" s="137"/>
      <c r="K11" s="135"/>
      <c r="L11" s="137"/>
      <c r="M11" s="135"/>
      <c r="N11" s="137"/>
      <c r="O11" s="135"/>
      <c r="P11" s="137"/>
      <c r="Q11" s="135"/>
      <c r="R11" s="137"/>
      <c r="S11" s="135"/>
      <c r="T11" s="136"/>
      <c r="U11" s="135"/>
      <c r="V11" s="135"/>
      <c r="W11" s="135"/>
      <c r="X11" s="135"/>
      <c r="Y11" s="137"/>
      <c r="Z11" s="135"/>
      <c r="AA11" s="137"/>
      <c r="AB11" s="135"/>
      <c r="AC11" s="137"/>
      <c r="AD11" s="135"/>
      <c r="AE11" s="137"/>
      <c r="AF11" s="135"/>
      <c r="AG11" s="137"/>
      <c r="AH11" s="135"/>
      <c r="AI11" s="137"/>
      <c r="AJ11" s="135"/>
      <c r="AK11" s="137"/>
      <c r="AL11" s="135"/>
      <c r="AM11" s="137"/>
      <c r="AN11" s="135"/>
      <c r="AO11" s="136"/>
      <c r="AP11" s="135"/>
      <c r="AR11" s="19">
        <v>20140219</v>
      </c>
    </row>
    <row r="12" spans="1:44">
      <c r="A12" s="121" t="s">
        <v>55</v>
      </c>
      <c r="B12" s="132"/>
      <c r="C12" s="132"/>
      <c r="D12" s="132"/>
      <c r="E12" s="132"/>
      <c r="F12" s="134"/>
      <c r="G12" s="132"/>
      <c r="H12" s="134"/>
      <c r="I12" s="132"/>
      <c r="J12" s="134"/>
      <c r="K12" s="132"/>
      <c r="L12" s="134"/>
      <c r="M12" s="132"/>
      <c r="N12" s="134"/>
      <c r="O12" s="132"/>
      <c r="P12" s="134"/>
      <c r="Q12" s="132"/>
      <c r="R12" s="134"/>
      <c r="S12" s="132"/>
      <c r="T12" s="133"/>
      <c r="U12" s="132"/>
      <c r="V12" s="132"/>
      <c r="W12" s="132"/>
      <c r="X12" s="132"/>
      <c r="Y12" s="134"/>
      <c r="Z12" s="132"/>
      <c r="AA12" s="134"/>
      <c r="AB12" s="132"/>
      <c r="AC12" s="134"/>
      <c r="AD12" s="132"/>
      <c r="AE12" s="134"/>
      <c r="AF12" s="132"/>
      <c r="AG12" s="134"/>
      <c r="AH12" s="132"/>
      <c r="AI12" s="134"/>
      <c r="AJ12" s="132"/>
      <c r="AK12" s="134"/>
      <c r="AL12" s="132"/>
      <c r="AM12" s="134"/>
      <c r="AN12" s="132"/>
      <c r="AO12" s="133"/>
      <c r="AP12" s="132"/>
      <c r="AR12" s="19">
        <v>20140206</v>
      </c>
    </row>
    <row r="13" spans="1:44">
      <c r="A13" s="121" t="s">
        <v>56</v>
      </c>
      <c r="B13" s="129"/>
      <c r="C13" s="129"/>
      <c r="D13" s="129"/>
      <c r="E13" s="129"/>
      <c r="F13" s="131"/>
      <c r="G13" s="129"/>
      <c r="H13" s="131"/>
      <c r="I13" s="129"/>
      <c r="J13" s="131"/>
      <c r="K13" s="129"/>
      <c r="L13" s="131"/>
      <c r="M13" s="129"/>
      <c r="N13" s="131"/>
      <c r="O13" s="129"/>
      <c r="P13" s="131"/>
      <c r="Q13" s="129"/>
      <c r="R13" s="131"/>
      <c r="S13" s="129"/>
      <c r="T13" s="130"/>
      <c r="U13" s="129"/>
      <c r="V13" s="129"/>
      <c r="W13" s="129"/>
      <c r="X13" s="129"/>
      <c r="Y13" s="131"/>
      <c r="Z13" s="129"/>
      <c r="AA13" s="131"/>
      <c r="AB13" s="129"/>
      <c r="AC13" s="131"/>
      <c r="AD13" s="129"/>
      <c r="AE13" s="131"/>
      <c r="AF13" s="129"/>
      <c r="AG13" s="131"/>
      <c r="AH13" s="129"/>
      <c r="AI13" s="131"/>
      <c r="AJ13" s="129"/>
      <c r="AK13" s="131"/>
      <c r="AL13" s="129"/>
      <c r="AM13" s="131"/>
      <c r="AN13" s="129"/>
      <c r="AO13" s="130"/>
      <c r="AP13" s="129"/>
      <c r="AR13" s="19">
        <v>20140218</v>
      </c>
    </row>
    <row r="14" spans="1:44">
      <c r="A14" s="121" t="s">
        <v>57</v>
      </c>
      <c r="B14" s="129"/>
      <c r="C14" s="129"/>
      <c r="D14" s="129"/>
      <c r="E14" s="129"/>
      <c r="F14" s="131"/>
      <c r="G14" s="129"/>
      <c r="H14" s="131"/>
      <c r="I14" s="129"/>
      <c r="J14" s="131"/>
      <c r="K14" s="129"/>
      <c r="L14" s="131"/>
      <c r="M14" s="129"/>
      <c r="N14" s="131"/>
      <c r="O14" s="129"/>
      <c r="P14" s="131"/>
      <c r="Q14" s="129"/>
      <c r="R14" s="131"/>
      <c r="S14" s="129"/>
      <c r="T14" s="130"/>
      <c r="U14" s="129"/>
      <c r="V14" s="129"/>
      <c r="W14" s="129"/>
      <c r="X14" s="129"/>
      <c r="Y14" s="131"/>
      <c r="Z14" s="129"/>
      <c r="AA14" s="131"/>
      <c r="AB14" s="129"/>
      <c r="AC14" s="131"/>
      <c r="AD14" s="129"/>
      <c r="AE14" s="131"/>
      <c r="AF14" s="129"/>
      <c r="AG14" s="131"/>
      <c r="AH14" s="129"/>
      <c r="AI14" s="131"/>
      <c r="AJ14" s="129"/>
      <c r="AK14" s="131"/>
      <c r="AL14" s="129"/>
      <c r="AM14" s="131"/>
      <c r="AN14" s="129"/>
      <c r="AO14" s="130"/>
      <c r="AP14" s="129"/>
      <c r="AR14" s="19">
        <v>20140220</v>
      </c>
    </row>
    <row r="15" spans="1:44" ht="15.75" thickBot="1">
      <c r="A15" s="121" t="s">
        <v>58</v>
      </c>
      <c r="B15" s="135"/>
      <c r="C15" s="135"/>
      <c r="D15" s="135"/>
      <c r="E15" s="135"/>
      <c r="F15" s="137"/>
      <c r="G15" s="135"/>
      <c r="H15" s="137"/>
      <c r="I15" s="135"/>
      <c r="J15" s="137"/>
      <c r="K15" s="135"/>
      <c r="L15" s="137"/>
      <c r="M15" s="135"/>
      <c r="N15" s="137"/>
      <c r="O15" s="135"/>
      <c r="P15" s="137"/>
      <c r="Q15" s="135"/>
      <c r="R15" s="137"/>
      <c r="S15" s="135"/>
      <c r="T15" s="136" t="s">
        <v>151</v>
      </c>
      <c r="U15" s="135" t="s">
        <v>170</v>
      </c>
      <c r="V15" s="135"/>
      <c r="W15" s="135"/>
      <c r="X15" s="135"/>
      <c r="Y15" s="137"/>
      <c r="Z15" s="135"/>
      <c r="AA15" s="137"/>
      <c r="AB15" s="135"/>
      <c r="AC15" s="137"/>
      <c r="AD15" s="135"/>
      <c r="AE15" s="137"/>
      <c r="AF15" s="135"/>
      <c r="AG15" s="137"/>
      <c r="AH15" s="135"/>
      <c r="AI15" s="137"/>
      <c r="AJ15" s="135"/>
      <c r="AK15" s="137"/>
      <c r="AL15" s="135"/>
      <c r="AM15" s="137"/>
      <c r="AN15" s="135"/>
      <c r="AO15" s="136"/>
      <c r="AP15" s="135"/>
      <c r="AR15" s="19">
        <v>20140219</v>
      </c>
    </row>
    <row r="16" spans="1:44">
      <c r="A16" s="121" t="s">
        <v>59</v>
      </c>
      <c r="B16" s="132"/>
      <c r="C16" s="132"/>
      <c r="D16" s="132" t="s">
        <v>152</v>
      </c>
      <c r="E16" s="132" t="s">
        <v>169</v>
      </c>
      <c r="F16" s="134"/>
      <c r="G16" s="132"/>
      <c r="H16" s="134"/>
      <c r="I16" s="132"/>
      <c r="J16" s="134"/>
      <c r="K16" s="132"/>
      <c r="L16" s="134"/>
      <c r="M16" s="132"/>
      <c r="N16" s="134"/>
      <c r="O16" s="132"/>
      <c r="P16" s="134"/>
      <c r="Q16" s="132"/>
      <c r="R16" s="134"/>
      <c r="S16" s="132"/>
      <c r="T16" s="133"/>
      <c r="U16" s="132"/>
      <c r="V16" s="132"/>
      <c r="W16" s="132"/>
      <c r="X16" s="132"/>
      <c r="Y16" s="134"/>
      <c r="Z16" s="132"/>
      <c r="AA16" s="134"/>
      <c r="AB16" s="132"/>
      <c r="AC16" s="134"/>
      <c r="AD16" s="132"/>
      <c r="AE16" s="134"/>
      <c r="AF16" s="132"/>
      <c r="AG16" s="134"/>
      <c r="AH16" s="132"/>
      <c r="AI16" s="134"/>
      <c r="AJ16" s="132"/>
      <c r="AK16" s="134"/>
      <c r="AL16" s="132"/>
      <c r="AM16" s="134"/>
      <c r="AN16" s="132"/>
      <c r="AO16" s="133"/>
      <c r="AP16" s="132"/>
      <c r="AR16" s="19">
        <v>20140219</v>
      </c>
    </row>
    <row r="17" spans="1:44">
      <c r="A17" s="121" t="s">
        <v>60</v>
      </c>
      <c r="B17" s="129"/>
      <c r="C17" s="129"/>
      <c r="D17" s="129"/>
      <c r="E17" s="129"/>
      <c r="F17" s="131"/>
      <c r="G17" s="129"/>
      <c r="H17" s="131"/>
      <c r="I17" s="129"/>
      <c r="J17" s="131"/>
      <c r="K17" s="129"/>
      <c r="L17" s="131"/>
      <c r="M17" s="129"/>
      <c r="N17" s="131"/>
      <c r="O17" s="129"/>
      <c r="P17" s="131"/>
      <c r="Q17" s="129"/>
      <c r="R17" s="131"/>
      <c r="S17" s="129"/>
      <c r="T17" s="130"/>
      <c r="U17" s="129"/>
      <c r="V17" s="129"/>
      <c r="W17" s="129"/>
      <c r="X17" s="129"/>
      <c r="Y17" s="131"/>
      <c r="Z17" s="129"/>
      <c r="AA17" s="131"/>
      <c r="AB17" s="129"/>
      <c r="AC17" s="131"/>
      <c r="AD17" s="129"/>
      <c r="AE17" s="131"/>
      <c r="AF17" s="129"/>
      <c r="AG17" s="131"/>
      <c r="AH17" s="129"/>
      <c r="AI17" s="131"/>
      <c r="AJ17" s="129"/>
      <c r="AK17" s="131"/>
      <c r="AL17" s="129"/>
      <c r="AM17" s="131"/>
      <c r="AN17" s="129"/>
      <c r="AO17" s="130"/>
      <c r="AP17" s="129"/>
      <c r="AR17" s="19">
        <v>20140206</v>
      </c>
    </row>
    <row r="18" spans="1:44">
      <c r="A18" s="121" t="s">
        <v>61</v>
      </c>
      <c r="B18" s="129"/>
      <c r="C18" s="129"/>
      <c r="D18" s="129"/>
      <c r="E18" s="129"/>
      <c r="F18" s="131"/>
      <c r="G18" s="129"/>
      <c r="H18" s="131"/>
      <c r="I18" s="129"/>
      <c r="J18" s="131"/>
      <c r="K18" s="129"/>
      <c r="L18" s="131"/>
      <c r="M18" s="129"/>
      <c r="N18" s="131"/>
      <c r="O18" s="129"/>
      <c r="P18" s="131"/>
      <c r="Q18" s="129"/>
      <c r="R18" s="131"/>
      <c r="S18" s="129"/>
      <c r="T18" s="130"/>
      <c r="U18" s="129"/>
      <c r="V18" s="129"/>
      <c r="W18" s="129"/>
      <c r="X18" s="129"/>
      <c r="Y18" s="131"/>
      <c r="Z18" s="129"/>
      <c r="AA18" s="131"/>
      <c r="AB18" s="129"/>
      <c r="AC18" s="131"/>
      <c r="AD18" s="129"/>
      <c r="AE18" s="131"/>
      <c r="AF18" s="129"/>
      <c r="AG18" s="131"/>
      <c r="AH18" s="129"/>
      <c r="AI18" s="131"/>
      <c r="AJ18" s="129"/>
      <c r="AK18" s="131"/>
      <c r="AL18" s="129"/>
      <c r="AM18" s="131"/>
      <c r="AN18" s="129"/>
      <c r="AO18" s="130"/>
      <c r="AP18" s="129"/>
    </row>
    <row r="19" spans="1:44" ht="15.75" thickBot="1">
      <c r="A19" s="121" t="s">
        <v>62</v>
      </c>
      <c r="B19" s="135"/>
      <c r="C19" s="135"/>
      <c r="D19" s="135"/>
      <c r="E19" s="135"/>
      <c r="F19" s="137"/>
      <c r="G19" s="135"/>
      <c r="H19" s="137"/>
      <c r="I19" s="135"/>
      <c r="J19" s="137"/>
      <c r="K19" s="135"/>
      <c r="L19" s="137"/>
      <c r="M19" s="135"/>
      <c r="N19" s="137"/>
      <c r="O19" s="135"/>
      <c r="P19" s="137"/>
      <c r="Q19" s="135"/>
      <c r="R19" s="137"/>
      <c r="S19" s="135"/>
      <c r="T19" s="136"/>
      <c r="U19" s="135"/>
      <c r="V19" s="135"/>
      <c r="W19" s="135"/>
      <c r="X19" s="135"/>
      <c r="Y19" s="137"/>
      <c r="Z19" s="135"/>
      <c r="AA19" s="137"/>
      <c r="AB19" s="135"/>
      <c r="AC19" s="137"/>
      <c r="AD19" s="135"/>
      <c r="AE19" s="137"/>
      <c r="AF19" s="135"/>
      <c r="AG19" s="137"/>
      <c r="AH19" s="135"/>
      <c r="AI19" s="137"/>
      <c r="AJ19" s="135"/>
      <c r="AK19" s="137"/>
      <c r="AL19" s="135"/>
      <c r="AM19" s="137"/>
      <c r="AN19" s="135"/>
      <c r="AO19" s="136"/>
      <c r="AP19" s="135"/>
      <c r="AR19" s="19">
        <v>20140225</v>
      </c>
    </row>
    <row r="20" spans="1:44">
      <c r="A20" s="121" t="s">
        <v>63</v>
      </c>
      <c r="B20" s="132"/>
      <c r="C20" s="132"/>
      <c r="D20" s="132"/>
      <c r="E20" s="132"/>
      <c r="F20" s="134"/>
      <c r="G20" s="132"/>
      <c r="H20" s="134"/>
      <c r="I20" s="132"/>
      <c r="J20" s="134"/>
      <c r="K20" s="132"/>
      <c r="L20" s="134"/>
      <c r="M20" s="132"/>
      <c r="N20" s="134"/>
      <c r="O20" s="132"/>
      <c r="P20" s="134"/>
      <c r="Q20" s="132"/>
      <c r="R20" s="134"/>
      <c r="S20" s="132"/>
      <c r="T20" s="133"/>
      <c r="U20" s="132"/>
      <c r="V20" s="132"/>
      <c r="W20" s="132"/>
      <c r="X20" s="132"/>
      <c r="Y20" s="134"/>
      <c r="Z20" s="132"/>
      <c r="AA20" s="134" t="s">
        <v>152</v>
      </c>
      <c r="AB20" s="132" t="s">
        <v>168</v>
      </c>
      <c r="AC20" s="134"/>
      <c r="AD20" s="132"/>
      <c r="AE20" s="134"/>
      <c r="AF20" s="132"/>
      <c r="AG20" s="134"/>
      <c r="AH20" s="132"/>
      <c r="AI20" s="134"/>
      <c r="AJ20" s="132"/>
      <c r="AK20" s="134"/>
      <c r="AL20" s="132"/>
      <c r="AM20" s="134"/>
      <c r="AN20" s="132"/>
      <c r="AO20" s="133"/>
      <c r="AP20" s="132"/>
      <c r="AR20" s="19">
        <v>20140210</v>
      </c>
    </row>
    <row r="21" spans="1:44">
      <c r="A21" s="121" t="s">
        <v>64</v>
      </c>
      <c r="B21" s="129"/>
      <c r="C21" s="129"/>
      <c r="D21" s="129"/>
      <c r="E21" s="129"/>
      <c r="F21" s="131"/>
      <c r="G21" s="129"/>
      <c r="H21" s="131"/>
      <c r="I21" s="129"/>
      <c r="J21" s="131"/>
      <c r="K21" s="129"/>
      <c r="L21" s="131"/>
      <c r="M21" s="129"/>
      <c r="N21" s="131"/>
      <c r="O21" s="129"/>
      <c r="P21" s="131"/>
      <c r="Q21" s="129"/>
      <c r="R21" s="131"/>
      <c r="S21" s="129"/>
      <c r="T21" s="130"/>
      <c r="U21" s="129"/>
      <c r="V21" s="129"/>
      <c r="W21" s="129"/>
      <c r="X21" s="129"/>
      <c r="Y21" s="131"/>
      <c r="Z21" s="129"/>
      <c r="AA21" s="131"/>
      <c r="AB21" s="129"/>
      <c r="AC21" s="131"/>
      <c r="AD21" s="129"/>
      <c r="AE21" s="131"/>
      <c r="AF21" s="129"/>
      <c r="AG21" s="131"/>
      <c r="AH21" s="129"/>
      <c r="AI21" s="131"/>
      <c r="AJ21" s="129"/>
      <c r="AK21" s="131"/>
      <c r="AL21" s="129"/>
      <c r="AM21" s="131"/>
      <c r="AN21" s="129"/>
      <c r="AO21" s="130"/>
      <c r="AP21" s="129"/>
      <c r="AR21" s="19">
        <v>20140214</v>
      </c>
    </row>
    <row r="22" spans="1:44">
      <c r="A22" s="121" t="s">
        <v>65</v>
      </c>
      <c r="B22" s="129"/>
      <c r="C22" s="129"/>
      <c r="D22" s="129"/>
      <c r="E22" s="129"/>
      <c r="F22" s="131"/>
      <c r="G22" s="129"/>
      <c r="H22" s="131"/>
      <c r="I22" s="129"/>
      <c r="J22" s="131"/>
      <c r="K22" s="129"/>
      <c r="L22" s="131"/>
      <c r="M22" s="129"/>
      <c r="N22" s="131"/>
      <c r="O22" s="129"/>
      <c r="P22" s="131"/>
      <c r="Q22" s="129"/>
      <c r="R22" s="131"/>
      <c r="S22" s="129"/>
      <c r="T22" s="130"/>
      <c r="U22" s="129"/>
      <c r="V22" s="129"/>
      <c r="W22" s="129"/>
      <c r="X22" s="129"/>
      <c r="Y22" s="131"/>
      <c r="Z22" s="129"/>
      <c r="AA22" s="131"/>
      <c r="AB22" s="129"/>
      <c r="AC22" s="131"/>
      <c r="AD22" s="129"/>
      <c r="AE22" s="131"/>
      <c r="AF22" s="129"/>
      <c r="AG22" s="131"/>
      <c r="AH22" s="129"/>
      <c r="AI22" s="131"/>
      <c r="AJ22" s="129"/>
      <c r="AK22" s="131"/>
      <c r="AL22" s="129"/>
      <c r="AM22" s="131"/>
      <c r="AN22" s="129"/>
      <c r="AO22" s="130"/>
      <c r="AP22" s="129"/>
      <c r="AR22" s="19">
        <v>20140212</v>
      </c>
    </row>
    <row r="23" spans="1:44" ht="15.75" thickBot="1">
      <c r="A23" s="121" t="s">
        <v>66</v>
      </c>
      <c r="B23" s="135"/>
      <c r="C23" s="135"/>
      <c r="D23" s="135"/>
      <c r="E23" s="135"/>
      <c r="F23" s="137"/>
      <c r="G23" s="135"/>
      <c r="H23" s="137"/>
      <c r="I23" s="135"/>
      <c r="J23" s="137" t="s">
        <v>150</v>
      </c>
      <c r="K23" s="135" t="s">
        <v>167</v>
      </c>
      <c r="L23" s="137"/>
      <c r="M23" s="135"/>
      <c r="N23" s="137"/>
      <c r="O23" s="135"/>
      <c r="P23" s="137"/>
      <c r="Q23" s="135"/>
      <c r="R23" s="137"/>
      <c r="S23" s="135"/>
      <c r="T23" s="136"/>
      <c r="U23" s="135"/>
      <c r="V23" s="135"/>
      <c r="W23" s="135"/>
      <c r="X23" s="135"/>
      <c r="Y23" s="137"/>
      <c r="Z23" s="135"/>
      <c r="AA23" s="137"/>
      <c r="AB23" s="135"/>
      <c r="AC23" s="137"/>
      <c r="AD23" s="135"/>
      <c r="AE23" s="137"/>
      <c r="AF23" s="135"/>
      <c r="AG23" s="137"/>
      <c r="AH23" s="135"/>
      <c r="AI23" s="137"/>
      <c r="AJ23" s="135"/>
      <c r="AK23" s="137"/>
      <c r="AL23" s="135"/>
      <c r="AM23" s="137"/>
      <c r="AN23" s="135"/>
      <c r="AO23" s="136"/>
      <c r="AP23" s="135"/>
      <c r="AR23" s="19">
        <v>20140218</v>
      </c>
    </row>
    <row r="24" spans="1:44">
      <c r="A24" s="121" t="s">
        <v>67</v>
      </c>
      <c r="B24" s="132"/>
      <c r="C24" s="132"/>
      <c r="D24" s="132"/>
      <c r="E24" s="132"/>
      <c r="F24" s="134"/>
      <c r="G24" s="132"/>
      <c r="H24" s="134"/>
      <c r="I24" s="132"/>
      <c r="J24" s="134"/>
      <c r="K24" s="132"/>
      <c r="L24" s="134"/>
      <c r="M24" s="132"/>
      <c r="N24" s="134"/>
      <c r="O24" s="132"/>
      <c r="P24" s="134"/>
      <c r="Q24" s="132"/>
      <c r="R24" s="134"/>
      <c r="S24" s="132"/>
      <c r="T24" s="133"/>
      <c r="U24" s="132"/>
      <c r="V24" s="132"/>
      <c r="W24" s="132"/>
      <c r="X24" s="132"/>
      <c r="Y24" s="134"/>
      <c r="Z24" s="132"/>
      <c r="AA24" s="134"/>
      <c r="AB24" s="132"/>
      <c r="AC24" s="134"/>
      <c r="AD24" s="132"/>
      <c r="AE24" s="134"/>
      <c r="AF24" s="132"/>
      <c r="AG24" s="134"/>
      <c r="AH24" s="132"/>
      <c r="AI24" s="134"/>
      <c r="AJ24" s="132"/>
      <c r="AK24" s="134"/>
      <c r="AL24" s="132"/>
      <c r="AM24" s="134"/>
      <c r="AN24" s="132"/>
      <c r="AO24" s="133"/>
      <c r="AP24" s="132"/>
    </row>
    <row r="25" spans="1:44">
      <c r="A25" s="121" t="s">
        <v>68</v>
      </c>
      <c r="B25" s="129"/>
      <c r="C25" s="129"/>
      <c r="D25" s="129"/>
      <c r="E25" s="129"/>
      <c r="F25" s="131"/>
      <c r="G25" s="129"/>
      <c r="H25" s="131"/>
      <c r="I25" s="129"/>
      <c r="J25" s="131"/>
      <c r="K25" s="129"/>
      <c r="L25" s="131"/>
      <c r="M25" s="129"/>
      <c r="N25" s="131"/>
      <c r="O25" s="129"/>
      <c r="P25" s="131"/>
      <c r="Q25" s="129"/>
      <c r="R25" s="131"/>
      <c r="S25" s="129"/>
      <c r="T25" s="130"/>
      <c r="U25" s="129"/>
      <c r="V25" s="129"/>
      <c r="W25" s="129"/>
      <c r="X25" s="129"/>
      <c r="Y25" s="131"/>
      <c r="Z25" s="129"/>
      <c r="AA25" s="131"/>
      <c r="AB25" s="129"/>
      <c r="AC25" s="131"/>
      <c r="AD25" s="129"/>
      <c r="AE25" s="131"/>
      <c r="AF25" s="129"/>
      <c r="AG25" s="131"/>
      <c r="AH25" s="129"/>
      <c r="AI25" s="131" t="s">
        <v>137</v>
      </c>
      <c r="AJ25" s="129" t="s">
        <v>166</v>
      </c>
      <c r="AK25" s="131"/>
      <c r="AL25" s="129"/>
      <c r="AM25" s="131"/>
      <c r="AN25" s="129"/>
      <c r="AO25" s="130"/>
      <c r="AP25" s="129"/>
      <c r="AR25" s="19">
        <v>20140224</v>
      </c>
    </row>
    <row r="26" spans="1:44">
      <c r="A26" s="121" t="s">
        <v>69</v>
      </c>
      <c r="B26" s="129"/>
      <c r="C26" s="129"/>
      <c r="D26" s="129"/>
      <c r="E26" s="129"/>
      <c r="F26" s="131"/>
      <c r="G26" s="129"/>
      <c r="H26" s="131"/>
      <c r="I26" s="129"/>
      <c r="J26" s="131"/>
      <c r="K26" s="129"/>
      <c r="L26" s="131"/>
      <c r="M26" s="129"/>
      <c r="N26" s="131"/>
      <c r="O26" s="129"/>
      <c r="P26" s="131"/>
      <c r="Q26" s="129"/>
      <c r="R26" s="131"/>
      <c r="S26" s="129"/>
      <c r="T26" s="130"/>
      <c r="U26" s="129"/>
      <c r="V26" s="129"/>
      <c r="W26" s="129"/>
      <c r="X26" s="129"/>
      <c r="Y26" s="131"/>
      <c r="Z26" s="129"/>
      <c r="AA26" s="131"/>
      <c r="AB26" s="129"/>
      <c r="AC26" s="131"/>
      <c r="AD26" s="129"/>
      <c r="AE26" s="131"/>
      <c r="AF26" s="129"/>
      <c r="AG26" s="131"/>
      <c r="AH26" s="129"/>
      <c r="AI26" s="131"/>
      <c r="AJ26" s="129"/>
      <c r="AK26" s="131"/>
      <c r="AL26" s="129"/>
      <c r="AM26" s="131"/>
      <c r="AN26" s="129"/>
      <c r="AO26" s="130"/>
      <c r="AP26" s="129"/>
      <c r="AR26" s="19">
        <v>20140220</v>
      </c>
    </row>
    <row r="27" spans="1:44" ht="15.75" thickBot="1">
      <c r="A27" s="121" t="s">
        <v>70</v>
      </c>
      <c r="B27" s="135"/>
      <c r="C27" s="135"/>
      <c r="D27" s="135"/>
      <c r="E27" s="135"/>
      <c r="F27" s="137"/>
      <c r="G27" s="135"/>
      <c r="H27" s="137"/>
      <c r="I27" s="135"/>
      <c r="J27" s="137"/>
      <c r="K27" s="135"/>
      <c r="L27" s="137"/>
      <c r="M27" s="135"/>
      <c r="N27" s="137"/>
      <c r="O27" s="135"/>
      <c r="P27" s="137"/>
      <c r="Q27" s="135"/>
      <c r="R27" s="137"/>
      <c r="S27" s="135"/>
      <c r="T27" s="136"/>
      <c r="U27" s="135"/>
      <c r="V27" s="135"/>
      <c r="W27" s="135"/>
      <c r="X27" s="135"/>
      <c r="Y27" s="137"/>
      <c r="Z27" s="135"/>
      <c r="AA27" s="137"/>
      <c r="AB27" s="135"/>
      <c r="AC27" s="137"/>
      <c r="AD27" s="135"/>
      <c r="AE27" s="137"/>
      <c r="AF27" s="135"/>
      <c r="AG27" s="137"/>
      <c r="AH27" s="135"/>
      <c r="AI27" s="137"/>
      <c r="AJ27" s="135"/>
      <c r="AK27" s="137"/>
      <c r="AL27" s="135"/>
      <c r="AM27" s="137"/>
      <c r="AN27" s="135"/>
      <c r="AO27" s="136"/>
      <c r="AP27" s="135"/>
      <c r="AR27" s="19">
        <v>20140211</v>
      </c>
    </row>
    <row r="28" spans="1:44">
      <c r="A28" s="121" t="s">
        <v>125</v>
      </c>
      <c r="B28" s="132"/>
      <c r="C28" s="132"/>
      <c r="D28" s="132"/>
      <c r="E28" s="132"/>
      <c r="F28" s="134"/>
      <c r="G28" s="132"/>
      <c r="H28" s="134"/>
      <c r="I28" s="132"/>
      <c r="J28" s="134"/>
      <c r="K28" s="132"/>
      <c r="L28" s="134"/>
      <c r="M28" s="132"/>
      <c r="N28" s="134"/>
      <c r="O28" s="132"/>
      <c r="P28" s="134"/>
      <c r="Q28" s="132"/>
      <c r="R28" s="134"/>
      <c r="S28" s="132"/>
      <c r="T28" s="133"/>
      <c r="U28" s="132"/>
      <c r="V28" s="132"/>
      <c r="W28" s="132"/>
      <c r="X28" s="132"/>
      <c r="Y28" s="134"/>
      <c r="Z28" s="132"/>
      <c r="AA28" s="134"/>
      <c r="AB28" s="132"/>
      <c r="AC28" s="134"/>
      <c r="AD28" s="132"/>
      <c r="AE28" s="134"/>
      <c r="AF28" s="132"/>
      <c r="AG28" s="134"/>
      <c r="AH28" s="132"/>
      <c r="AI28" s="134"/>
      <c r="AJ28" s="132"/>
      <c r="AK28" s="134"/>
      <c r="AL28" s="132"/>
      <c r="AM28" s="134"/>
      <c r="AN28" s="132"/>
      <c r="AO28" s="133"/>
      <c r="AP28" s="132"/>
      <c r="AR28" s="19">
        <v>20140220</v>
      </c>
    </row>
    <row r="29" spans="1:44">
      <c r="A29" s="121" t="s">
        <v>71</v>
      </c>
      <c r="B29" s="129"/>
      <c r="C29" s="129"/>
      <c r="D29" s="129"/>
      <c r="E29" s="129"/>
      <c r="F29" s="131"/>
      <c r="G29" s="129"/>
      <c r="H29" s="131"/>
      <c r="I29" s="129"/>
      <c r="J29" s="131"/>
      <c r="K29" s="129"/>
      <c r="L29" s="131"/>
      <c r="M29" s="129"/>
      <c r="N29" s="131"/>
      <c r="O29" s="129"/>
      <c r="P29" s="131"/>
      <c r="Q29" s="129"/>
      <c r="R29" s="131"/>
      <c r="S29" s="129"/>
      <c r="T29" s="130"/>
      <c r="U29" s="129"/>
      <c r="V29" s="129"/>
      <c r="W29" s="129"/>
      <c r="X29" s="129"/>
      <c r="Y29" s="131"/>
      <c r="Z29" s="129"/>
      <c r="AA29" s="131"/>
      <c r="AB29" s="129"/>
      <c r="AC29" s="131"/>
      <c r="AD29" s="129"/>
      <c r="AE29" s="131"/>
      <c r="AF29" s="129"/>
      <c r="AG29" s="131"/>
      <c r="AH29" s="129"/>
      <c r="AI29" s="131"/>
      <c r="AJ29" s="129"/>
      <c r="AK29" s="131"/>
      <c r="AL29" s="129"/>
      <c r="AM29" s="131"/>
      <c r="AN29" s="129"/>
      <c r="AO29" s="130"/>
      <c r="AP29" s="129"/>
      <c r="AR29" s="19">
        <v>20140219</v>
      </c>
    </row>
    <row r="30" spans="1:44">
      <c r="A30" s="121" t="s">
        <v>72</v>
      </c>
      <c r="B30" s="129"/>
      <c r="C30" s="129"/>
      <c r="D30" s="129"/>
      <c r="E30" s="129"/>
      <c r="F30" s="131"/>
      <c r="G30" s="129"/>
      <c r="H30" s="131"/>
      <c r="I30" s="129"/>
      <c r="J30" s="131"/>
      <c r="K30" s="129"/>
      <c r="L30" s="131"/>
      <c r="M30" s="129"/>
      <c r="N30" s="131"/>
      <c r="O30" s="129"/>
      <c r="P30" s="131"/>
      <c r="Q30" s="129"/>
      <c r="R30" s="131"/>
      <c r="S30" s="129"/>
      <c r="T30" s="130"/>
      <c r="U30" s="129"/>
      <c r="V30" s="129"/>
      <c r="W30" s="129"/>
      <c r="X30" s="129"/>
      <c r="Y30" s="131"/>
      <c r="Z30" s="129"/>
      <c r="AA30" s="131"/>
      <c r="AB30" s="129"/>
      <c r="AC30" s="131"/>
      <c r="AD30" s="129"/>
      <c r="AE30" s="131"/>
      <c r="AF30" s="129"/>
      <c r="AG30" s="131"/>
      <c r="AH30" s="129"/>
      <c r="AI30" s="131"/>
      <c r="AJ30" s="129"/>
      <c r="AK30" s="131"/>
      <c r="AL30" s="129"/>
      <c r="AM30" s="131"/>
      <c r="AN30" s="129"/>
      <c r="AO30" s="130"/>
      <c r="AP30" s="129"/>
      <c r="AR30" s="19">
        <v>20140220</v>
      </c>
    </row>
    <row r="31" spans="1:44" ht="15.75" thickBot="1">
      <c r="A31" s="121" t="s">
        <v>73</v>
      </c>
      <c r="B31" s="135"/>
      <c r="C31" s="135"/>
      <c r="D31" s="135"/>
      <c r="E31" s="135"/>
      <c r="F31" s="137"/>
      <c r="G31" s="135"/>
      <c r="H31" s="137"/>
      <c r="I31" s="135"/>
      <c r="J31" s="137"/>
      <c r="K31" s="135"/>
      <c r="L31" s="137"/>
      <c r="M31" s="135"/>
      <c r="N31" s="137"/>
      <c r="O31" s="135"/>
      <c r="P31" s="137"/>
      <c r="Q31" s="135"/>
      <c r="R31" s="137"/>
      <c r="S31" s="135"/>
      <c r="T31" s="136"/>
      <c r="U31" s="135"/>
      <c r="V31" s="135"/>
      <c r="W31" s="135"/>
      <c r="X31" s="135"/>
      <c r="Y31" s="137"/>
      <c r="Z31" s="135"/>
      <c r="AA31" s="137"/>
      <c r="AB31" s="135"/>
      <c r="AC31" s="137"/>
      <c r="AD31" s="135"/>
      <c r="AE31" s="137"/>
      <c r="AF31" s="135"/>
      <c r="AG31" s="137"/>
      <c r="AH31" s="135"/>
      <c r="AI31" s="137"/>
      <c r="AJ31" s="135"/>
      <c r="AK31" s="137"/>
      <c r="AL31" s="135"/>
      <c r="AM31" s="137"/>
      <c r="AN31" s="135"/>
      <c r="AO31" s="136"/>
      <c r="AP31" s="135"/>
      <c r="AR31" s="19">
        <v>20140206</v>
      </c>
    </row>
    <row r="32" spans="1:44" ht="30">
      <c r="A32" s="121" t="s">
        <v>74</v>
      </c>
      <c r="B32" s="132"/>
      <c r="C32" s="132"/>
      <c r="D32" s="132"/>
      <c r="E32" s="132"/>
      <c r="F32" s="134"/>
      <c r="G32" s="132"/>
      <c r="H32" s="134"/>
      <c r="I32" s="132"/>
      <c r="J32" s="134"/>
      <c r="K32" s="132"/>
      <c r="L32" s="134"/>
      <c r="M32" s="132"/>
      <c r="N32" s="134"/>
      <c r="O32" s="132"/>
      <c r="P32" s="134"/>
      <c r="Q32" s="132"/>
      <c r="R32" s="134"/>
      <c r="S32" s="132"/>
      <c r="T32" s="133"/>
      <c r="U32" s="132"/>
      <c r="V32" s="132"/>
      <c r="W32" s="132"/>
      <c r="X32" s="132"/>
      <c r="Y32" s="134"/>
      <c r="Z32" s="132"/>
      <c r="AA32" s="134"/>
      <c r="AB32" s="132"/>
      <c r="AC32" s="134"/>
      <c r="AD32" s="132"/>
      <c r="AE32" s="134"/>
      <c r="AF32" s="132"/>
      <c r="AG32" s="134"/>
      <c r="AH32" s="132"/>
      <c r="AI32" s="134"/>
      <c r="AJ32" s="132"/>
      <c r="AK32" s="134"/>
      <c r="AL32" s="132"/>
      <c r="AM32" s="134"/>
      <c r="AN32" s="132"/>
      <c r="AO32" s="133"/>
      <c r="AP32" s="132"/>
      <c r="AR32" s="19">
        <v>20140220</v>
      </c>
    </row>
    <row r="33" spans="1:44">
      <c r="A33" s="121" t="s">
        <v>75</v>
      </c>
      <c r="B33" s="129"/>
      <c r="C33" s="129"/>
      <c r="D33" s="129"/>
      <c r="E33" s="129"/>
      <c r="F33" s="131"/>
      <c r="G33" s="129"/>
      <c r="H33" s="131"/>
      <c r="I33" s="129"/>
      <c r="J33" s="131"/>
      <c r="K33" s="129"/>
      <c r="L33" s="131"/>
      <c r="M33" s="129"/>
      <c r="N33" s="131"/>
      <c r="O33" s="129"/>
      <c r="P33" s="131"/>
      <c r="Q33" s="129"/>
      <c r="R33" s="131"/>
      <c r="S33" s="129"/>
      <c r="T33" s="130"/>
      <c r="U33" s="129"/>
      <c r="V33" s="129"/>
      <c r="W33" s="129"/>
      <c r="X33" s="129"/>
      <c r="Y33" s="131"/>
      <c r="Z33" s="129"/>
      <c r="AA33" s="131"/>
      <c r="AB33" s="129"/>
      <c r="AC33" s="131"/>
      <c r="AD33" s="129"/>
      <c r="AE33" s="131"/>
      <c r="AF33" s="129"/>
      <c r="AG33" s="131"/>
      <c r="AH33" s="129"/>
      <c r="AI33" s="131"/>
      <c r="AJ33" s="129"/>
      <c r="AK33" s="131"/>
      <c r="AL33" s="129"/>
      <c r="AM33" s="131"/>
      <c r="AN33" s="129"/>
      <c r="AO33" s="130"/>
      <c r="AP33" s="129"/>
      <c r="AR33" s="19">
        <v>20140219</v>
      </c>
    </row>
    <row r="34" spans="1:44">
      <c r="A34" s="121" t="s">
        <v>76</v>
      </c>
      <c r="B34" s="129"/>
      <c r="C34" s="129"/>
      <c r="D34" s="129"/>
      <c r="E34" s="129"/>
      <c r="F34" s="131"/>
      <c r="G34" s="129"/>
      <c r="H34" s="131"/>
      <c r="I34" s="129"/>
      <c r="J34" s="131"/>
      <c r="K34" s="129"/>
      <c r="L34" s="131"/>
      <c r="M34" s="129"/>
      <c r="N34" s="131"/>
      <c r="O34" s="129"/>
      <c r="P34" s="131"/>
      <c r="Q34" s="129"/>
      <c r="R34" s="131"/>
      <c r="S34" s="129"/>
      <c r="T34" s="130"/>
      <c r="U34" s="129"/>
      <c r="V34" s="129"/>
      <c r="W34" s="129"/>
      <c r="X34" s="129"/>
      <c r="Y34" s="131"/>
      <c r="Z34" s="129"/>
      <c r="AA34" s="131"/>
      <c r="AB34" s="129"/>
      <c r="AC34" s="131"/>
      <c r="AD34" s="129"/>
      <c r="AE34" s="131"/>
      <c r="AF34" s="129"/>
      <c r="AG34" s="131"/>
      <c r="AH34" s="129"/>
      <c r="AI34" s="131"/>
      <c r="AJ34" s="129"/>
      <c r="AK34" s="131"/>
      <c r="AL34" s="129"/>
      <c r="AM34" s="131"/>
      <c r="AN34" s="129"/>
      <c r="AO34" s="130"/>
      <c r="AP34" s="129"/>
      <c r="AR34" s="19">
        <v>20140208</v>
      </c>
    </row>
    <row r="35" spans="1:44" ht="15.75" thickBot="1">
      <c r="A35" s="121" t="s">
        <v>77</v>
      </c>
      <c r="B35" s="135"/>
      <c r="C35" s="135"/>
      <c r="D35" s="135"/>
      <c r="E35" s="135"/>
      <c r="F35" s="137"/>
      <c r="G35" s="135"/>
      <c r="H35" s="137"/>
      <c r="I35" s="135"/>
      <c r="J35" s="137"/>
      <c r="K35" s="135"/>
      <c r="L35" s="137"/>
      <c r="M35" s="135"/>
      <c r="N35" s="137"/>
      <c r="O35" s="135"/>
      <c r="P35" s="137"/>
      <c r="Q35" s="135"/>
      <c r="R35" s="137"/>
      <c r="S35" s="135"/>
      <c r="T35" s="136"/>
      <c r="U35" s="135"/>
      <c r="V35" s="135"/>
      <c r="W35" s="135"/>
      <c r="X35" s="135"/>
      <c r="Y35" s="137"/>
      <c r="Z35" s="135"/>
      <c r="AA35" s="137"/>
      <c r="AB35" s="135"/>
      <c r="AC35" s="137"/>
      <c r="AD35" s="135"/>
      <c r="AE35" s="137"/>
      <c r="AF35" s="135"/>
      <c r="AG35" s="137"/>
      <c r="AH35" s="135"/>
      <c r="AI35" s="137"/>
      <c r="AJ35" s="135"/>
      <c r="AK35" s="137"/>
      <c r="AL35" s="135"/>
      <c r="AM35" s="137"/>
      <c r="AN35" s="135"/>
      <c r="AO35" s="136"/>
      <c r="AP35" s="135"/>
      <c r="AR35" s="19">
        <v>20140214</v>
      </c>
    </row>
    <row r="36" spans="1:44">
      <c r="A36" s="121" t="s">
        <v>78</v>
      </c>
      <c r="B36" s="132"/>
      <c r="C36" s="132"/>
      <c r="D36" s="132"/>
      <c r="E36" s="132"/>
      <c r="F36" s="134"/>
      <c r="G36" s="132"/>
      <c r="H36" s="134"/>
      <c r="I36" s="132"/>
      <c r="J36" s="134"/>
      <c r="K36" s="132"/>
      <c r="L36" s="134"/>
      <c r="M36" s="132"/>
      <c r="N36" s="134"/>
      <c r="O36" s="132"/>
      <c r="P36" s="134"/>
      <c r="Q36" s="132"/>
      <c r="R36" s="134"/>
      <c r="S36" s="132"/>
      <c r="T36" s="133"/>
      <c r="U36" s="132"/>
      <c r="V36" s="132"/>
      <c r="W36" s="132"/>
      <c r="X36" s="132"/>
      <c r="Y36" s="134"/>
      <c r="Z36" s="132"/>
      <c r="AA36" s="134"/>
      <c r="AB36" s="132"/>
      <c r="AC36" s="134"/>
      <c r="AD36" s="132"/>
      <c r="AE36" s="134"/>
      <c r="AF36" s="132"/>
      <c r="AG36" s="134"/>
      <c r="AH36" s="132"/>
      <c r="AI36" s="134"/>
      <c r="AJ36" s="132"/>
      <c r="AK36" s="134"/>
      <c r="AL36" s="132"/>
      <c r="AM36" s="134"/>
      <c r="AN36" s="132"/>
      <c r="AO36" s="133"/>
      <c r="AP36" s="132"/>
      <c r="AR36" s="19">
        <v>20140210</v>
      </c>
    </row>
    <row r="37" spans="1:44">
      <c r="A37" s="121" t="s">
        <v>79</v>
      </c>
      <c r="B37" s="129"/>
      <c r="C37" s="129"/>
      <c r="D37" s="129"/>
      <c r="E37" s="129"/>
      <c r="F37" s="131"/>
      <c r="G37" s="129"/>
      <c r="H37" s="131"/>
      <c r="I37" s="129"/>
      <c r="J37" s="131"/>
      <c r="K37" s="129"/>
      <c r="L37" s="131"/>
      <c r="M37" s="129"/>
      <c r="N37" s="131"/>
      <c r="O37" s="129"/>
      <c r="P37" s="131"/>
      <c r="Q37" s="129"/>
      <c r="R37" s="131"/>
      <c r="S37" s="129"/>
      <c r="T37" s="130"/>
      <c r="U37" s="129"/>
      <c r="V37" s="129"/>
      <c r="W37" s="129"/>
      <c r="X37" s="129"/>
      <c r="Y37" s="131"/>
      <c r="Z37" s="129"/>
      <c r="AA37" s="131"/>
      <c r="AB37" s="129"/>
      <c r="AC37" s="131"/>
      <c r="AD37" s="129"/>
      <c r="AE37" s="131"/>
      <c r="AF37" s="129"/>
      <c r="AG37" s="131"/>
      <c r="AH37" s="129"/>
      <c r="AI37" s="131"/>
      <c r="AJ37" s="129"/>
      <c r="AK37" s="131"/>
      <c r="AL37" s="129"/>
      <c r="AM37" s="131"/>
      <c r="AN37" s="129"/>
      <c r="AO37" s="130"/>
      <c r="AP37" s="129"/>
      <c r="AR37" s="19">
        <v>20140219</v>
      </c>
    </row>
    <row r="38" spans="1:44">
      <c r="A38" s="121" t="s">
        <v>80</v>
      </c>
      <c r="B38" s="129"/>
      <c r="C38" s="129"/>
      <c r="D38" s="129"/>
      <c r="E38" s="129"/>
      <c r="F38" s="131"/>
      <c r="G38" s="129"/>
      <c r="H38" s="131"/>
      <c r="I38" s="129"/>
      <c r="J38" s="131"/>
      <c r="K38" s="129"/>
      <c r="L38" s="131"/>
      <c r="M38" s="129"/>
      <c r="N38" s="131"/>
      <c r="O38" s="129"/>
      <c r="P38" s="131"/>
      <c r="Q38" s="129"/>
      <c r="R38" s="131"/>
      <c r="S38" s="129"/>
      <c r="T38" s="130"/>
      <c r="U38" s="129"/>
      <c r="V38" s="129"/>
      <c r="W38" s="129"/>
      <c r="X38" s="129"/>
      <c r="Y38" s="131"/>
      <c r="Z38" s="129"/>
      <c r="AA38" s="131"/>
      <c r="AB38" s="129"/>
      <c r="AC38" s="131"/>
      <c r="AD38" s="129"/>
      <c r="AE38" s="131"/>
      <c r="AF38" s="129"/>
      <c r="AG38" s="131"/>
      <c r="AH38" s="129"/>
      <c r="AI38" s="131"/>
      <c r="AJ38" s="129"/>
      <c r="AK38" s="131"/>
      <c r="AL38" s="129"/>
      <c r="AM38" s="131"/>
      <c r="AN38" s="129"/>
      <c r="AO38" s="130"/>
      <c r="AP38" s="129"/>
      <c r="AR38" s="19">
        <v>20140219</v>
      </c>
    </row>
    <row r="39" spans="1:44" ht="15.75" thickBot="1">
      <c r="A39" s="121" t="s">
        <v>81</v>
      </c>
      <c r="B39" s="135"/>
      <c r="C39" s="135"/>
      <c r="D39" s="135"/>
      <c r="E39" s="135"/>
      <c r="F39" s="137"/>
      <c r="G39" s="135"/>
      <c r="H39" s="137"/>
      <c r="I39" s="135"/>
      <c r="J39" s="137"/>
      <c r="K39" s="135"/>
      <c r="L39" s="137"/>
      <c r="M39" s="135"/>
      <c r="N39" s="137"/>
      <c r="O39" s="135"/>
      <c r="P39" s="137"/>
      <c r="Q39" s="135"/>
      <c r="R39" s="137"/>
      <c r="S39" s="135"/>
      <c r="T39" s="136"/>
      <c r="U39" s="135"/>
      <c r="V39" s="135"/>
      <c r="W39" s="135"/>
      <c r="X39" s="135"/>
      <c r="Y39" s="137"/>
      <c r="Z39" s="135"/>
      <c r="AA39" s="137"/>
      <c r="AB39" s="135"/>
      <c r="AC39" s="137"/>
      <c r="AD39" s="135"/>
      <c r="AE39" s="137"/>
      <c r="AF39" s="135"/>
      <c r="AG39" s="137"/>
      <c r="AH39" s="135"/>
      <c r="AI39" s="137"/>
      <c r="AJ39" s="135"/>
      <c r="AK39" s="137"/>
      <c r="AL39" s="135"/>
      <c r="AM39" s="137"/>
      <c r="AN39" s="135"/>
      <c r="AO39" s="136"/>
      <c r="AP39" s="135"/>
      <c r="AR39" s="19">
        <v>20140218</v>
      </c>
    </row>
    <row r="40" spans="1:44">
      <c r="A40" s="121" t="s">
        <v>82</v>
      </c>
      <c r="B40" s="132"/>
      <c r="C40" s="132"/>
      <c r="D40" s="132"/>
      <c r="E40" s="132"/>
      <c r="F40" s="134"/>
      <c r="G40" s="132"/>
      <c r="H40" s="134"/>
      <c r="I40" s="132"/>
      <c r="J40" s="134"/>
      <c r="K40" s="132"/>
      <c r="L40" s="134"/>
      <c r="M40" s="132"/>
      <c r="N40" s="134"/>
      <c r="O40" s="132"/>
      <c r="P40" s="134"/>
      <c r="Q40" s="132"/>
      <c r="R40" s="134"/>
      <c r="S40" s="132"/>
      <c r="T40" s="133"/>
      <c r="U40" s="132"/>
      <c r="V40" s="132"/>
      <c r="W40" s="132"/>
      <c r="X40" s="132"/>
      <c r="Y40" s="134"/>
      <c r="Z40" s="132"/>
      <c r="AA40" s="134"/>
      <c r="AB40" s="132"/>
      <c r="AC40" s="134"/>
      <c r="AD40" s="132"/>
      <c r="AE40" s="134"/>
      <c r="AF40" s="132"/>
      <c r="AG40" s="134"/>
      <c r="AH40" s="132"/>
      <c r="AI40" s="134"/>
      <c r="AJ40" s="132"/>
      <c r="AK40" s="134"/>
      <c r="AL40" s="132"/>
      <c r="AM40" s="134"/>
      <c r="AN40" s="132"/>
      <c r="AO40" s="133"/>
      <c r="AP40" s="132"/>
      <c r="AR40" s="19">
        <v>20140227</v>
      </c>
    </row>
    <row r="41" spans="1:44">
      <c r="A41" s="121" t="s">
        <v>149</v>
      </c>
      <c r="B41" s="129"/>
      <c r="C41" s="129"/>
      <c r="D41" s="129"/>
      <c r="E41" s="129"/>
      <c r="F41" s="131"/>
      <c r="G41" s="129"/>
      <c r="H41" s="131"/>
      <c r="I41" s="129"/>
      <c r="J41" s="131"/>
      <c r="K41" s="129"/>
      <c r="L41" s="131"/>
      <c r="M41" s="129"/>
      <c r="N41" s="131"/>
      <c r="O41" s="129"/>
      <c r="P41" s="131"/>
      <c r="Q41" s="129"/>
      <c r="R41" s="131"/>
      <c r="S41" s="129"/>
      <c r="T41" s="130"/>
      <c r="U41" s="129"/>
      <c r="V41" s="129"/>
      <c r="W41" s="129"/>
      <c r="X41" s="129"/>
      <c r="Y41" s="131"/>
      <c r="Z41" s="129"/>
      <c r="AA41" s="131"/>
      <c r="AB41" s="129"/>
      <c r="AC41" s="131"/>
      <c r="AD41" s="129"/>
      <c r="AE41" s="131"/>
      <c r="AF41" s="129"/>
      <c r="AG41" s="131"/>
      <c r="AH41" s="129"/>
      <c r="AI41" s="131"/>
      <c r="AJ41" s="129"/>
      <c r="AK41" s="131"/>
      <c r="AL41" s="129"/>
      <c r="AM41" s="131"/>
      <c r="AN41" s="129"/>
      <c r="AO41" s="130"/>
      <c r="AP41" s="129"/>
      <c r="AR41" s="19">
        <v>20140217</v>
      </c>
    </row>
    <row r="42" spans="1:44">
      <c r="A42" s="121" t="s">
        <v>84</v>
      </c>
      <c r="B42" s="129" t="s">
        <v>152</v>
      </c>
      <c r="C42" s="129" t="s">
        <v>165</v>
      </c>
      <c r="D42" s="129" t="s">
        <v>152</v>
      </c>
      <c r="E42" s="129" t="s">
        <v>165</v>
      </c>
      <c r="F42" s="131"/>
      <c r="G42" s="129"/>
      <c r="H42" s="131"/>
      <c r="I42" s="129"/>
      <c r="J42" s="131"/>
      <c r="K42" s="129"/>
      <c r="L42" s="131"/>
      <c r="M42" s="129"/>
      <c r="N42" s="131"/>
      <c r="O42" s="129"/>
      <c r="P42" s="131"/>
      <c r="Q42" s="129"/>
      <c r="R42" s="131"/>
      <c r="S42" s="129"/>
      <c r="T42" s="130"/>
      <c r="U42" s="129"/>
      <c r="V42" s="129"/>
      <c r="W42" s="129"/>
      <c r="X42" s="129"/>
      <c r="Y42" s="131"/>
      <c r="Z42" s="129"/>
      <c r="AA42" s="131" t="s">
        <v>152</v>
      </c>
      <c r="AB42" s="129" t="s">
        <v>165</v>
      </c>
      <c r="AC42" s="131"/>
      <c r="AD42" s="129"/>
      <c r="AE42" s="131"/>
      <c r="AF42" s="129"/>
      <c r="AG42" s="131"/>
      <c r="AH42" s="129"/>
      <c r="AI42" s="131"/>
      <c r="AJ42" s="129"/>
      <c r="AK42" s="131" t="s">
        <v>152</v>
      </c>
      <c r="AL42" s="129" t="s">
        <v>165</v>
      </c>
      <c r="AM42" s="131"/>
      <c r="AN42" s="129"/>
      <c r="AO42" s="130"/>
      <c r="AP42" s="129"/>
      <c r="AR42" s="19">
        <v>20140211</v>
      </c>
    </row>
    <row r="43" spans="1:44" ht="15.75" thickBot="1">
      <c r="A43" s="121" t="s">
        <v>85</v>
      </c>
      <c r="B43" s="135"/>
      <c r="C43" s="135"/>
      <c r="D43" s="135"/>
      <c r="E43" s="135"/>
      <c r="F43" s="137"/>
      <c r="G43" s="135"/>
      <c r="H43" s="137"/>
      <c r="I43" s="135"/>
      <c r="J43" s="137"/>
      <c r="K43" s="135"/>
      <c r="L43" s="137"/>
      <c r="M43" s="135"/>
      <c r="N43" s="137"/>
      <c r="O43" s="135"/>
      <c r="P43" s="137"/>
      <c r="Q43" s="135"/>
      <c r="R43" s="137"/>
      <c r="S43" s="135"/>
      <c r="T43" s="136"/>
      <c r="U43" s="135"/>
      <c r="V43" s="135"/>
      <c r="W43" s="135"/>
      <c r="X43" s="135"/>
      <c r="Y43" s="137"/>
      <c r="Z43" s="135"/>
      <c r="AA43" s="137"/>
      <c r="AB43" s="135"/>
      <c r="AC43" s="137"/>
      <c r="AD43" s="135"/>
      <c r="AE43" s="137"/>
      <c r="AF43" s="135"/>
      <c r="AG43" s="137"/>
      <c r="AH43" s="135"/>
      <c r="AI43" s="137"/>
      <c r="AJ43" s="135"/>
      <c r="AK43" s="137"/>
      <c r="AL43" s="135"/>
      <c r="AM43" s="137"/>
      <c r="AN43" s="135"/>
      <c r="AO43" s="136"/>
      <c r="AP43" s="135"/>
      <c r="AR43" s="19">
        <v>20140214</v>
      </c>
    </row>
    <row r="44" spans="1:44">
      <c r="A44" s="121" t="s">
        <v>86</v>
      </c>
      <c r="B44" s="132"/>
      <c r="C44" s="132"/>
      <c r="D44" s="132"/>
      <c r="E44" s="132"/>
      <c r="F44" s="134"/>
      <c r="G44" s="132"/>
      <c r="H44" s="134"/>
      <c r="I44" s="132"/>
      <c r="J44" s="134"/>
      <c r="K44" s="132"/>
      <c r="L44" s="134"/>
      <c r="M44" s="132"/>
      <c r="N44" s="134"/>
      <c r="O44" s="132"/>
      <c r="P44" s="134"/>
      <c r="Q44" s="132"/>
      <c r="R44" s="134"/>
      <c r="S44" s="132"/>
      <c r="T44" s="133"/>
      <c r="U44" s="132"/>
      <c r="V44" s="132"/>
      <c r="W44" s="132"/>
      <c r="X44" s="132"/>
      <c r="Y44" s="134"/>
      <c r="Z44" s="132"/>
      <c r="AA44" s="134"/>
      <c r="AB44" s="132"/>
      <c r="AC44" s="134"/>
      <c r="AD44" s="132"/>
      <c r="AE44" s="134"/>
      <c r="AF44" s="132"/>
      <c r="AG44" s="134"/>
      <c r="AH44" s="132"/>
      <c r="AI44" s="134"/>
      <c r="AJ44" s="132"/>
      <c r="AK44" s="134"/>
      <c r="AL44" s="132"/>
      <c r="AM44" s="134"/>
      <c r="AN44" s="132"/>
      <c r="AO44" s="133"/>
      <c r="AP44" s="132"/>
      <c r="AR44" s="19">
        <v>20140220</v>
      </c>
    </row>
    <row r="45" spans="1:44">
      <c r="A45" s="121" t="s">
        <v>87</v>
      </c>
      <c r="B45" s="129"/>
      <c r="C45" s="129"/>
      <c r="D45" s="129"/>
      <c r="E45" s="129"/>
      <c r="F45" s="131"/>
      <c r="G45" s="129"/>
      <c r="H45" s="131" t="s">
        <v>136</v>
      </c>
      <c r="I45" s="129" t="s">
        <v>164</v>
      </c>
      <c r="J45" s="131"/>
      <c r="K45" s="129"/>
      <c r="L45" s="131"/>
      <c r="M45" s="129"/>
      <c r="N45" s="131"/>
      <c r="O45" s="129"/>
      <c r="P45" s="131"/>
      <c r="Q45" s="129"/>
      <c r="R45" s="131"/>
      <c r="S45" s="129"/>
      <c r="T45" s="130"/>
      <c r="U45" s="129"/>
      <c r="V45" s="129"/>
      <c r="W45" s="129"/>
      <c r="X45" s="129"/>
      <c r="Y45" s="131"/>
      <c r="Z45" s="129"/>
      <c r="AA45" s="131"/>
      <c r="AB45" s="129"/>
      <c r="AC45" s="131"/>
      <c r="AD45" s="129"/>
      <c r="AE45" s="131" t="s">
        <v>150</v>
      </c>
      <c r="AF45" s="129" t="s">
        <v>163</v>
      </c>
      <c r="AG45" s="131"/>
      <c r="AH45" s="129"/>
      <c r="AI45" s="131"/>
      <c r="AJ45" s="129"/>
      <c r="AK45" s="131"/>
      <c r="AL45" s="129"/>
      <c r="AM45" s="131"/>
      <c r="AN45" s="129"/>
      <c r="AO45" s="130"/>
      <c r="AP45" s="129"/>
      <c r="AR45" s="19">
        <v>20140211</v>
      </c>
    </row>
    <row r="46" spans="1:44">
      <c r="A46" s="121" t="s">
        <v>88</v>
      </c>
      <c r="B46" s="129"/>
      <c r="C46" s="129"/>
      <c r="D46" s="129"/>
      <c r="E46" s="129"/>
      <c r="F46" s="131"/>
      <c r="G46" s="129"/>
      <c r="H46" s="131"/>
      <c r="I46" s="129"/>
      <c r="J46" s="131"/>
      <c r="K46" s="129"/>
      <c r="L46" s="131"/>
      <c r="M46" s="129"/>
      <c r="N46" s="131"/>
      <c r="O46" s="129"/>
      <c r="P46" s="131"/>
      <c r="Q46" s="129"/>
      <c r="R46" s="131"/>
      <c r="S46" s="129"/>
      <c r="T46" s="130"/>
      <c r="U46" s="129"/>
      <c r="V46" s="129"/>
      <c r="W46" s="129"/>
      <c r="X46" s="129"/>
      <c r="Y46" s="131"/>
      <c r="Z46" s="129"/>
      <c r="AA46" s="131"/>
      <c r="AB46" s="129"/>
      <c r="AC46" s="131"/>
      <c r="AD46" s="129"/>
      <c r="AE46" s="131"/>
      <c r="AF46" s="129"/>
      <c r="AG46" s="131"/>
      <c r="AH46" s="129"/>
      <c r="AI46" s="131"/>
      <c r="AJ46" s="129"/>
      <c r="AK46" s="131"/>
      <c r="AL46" s="129"/>
      <c r="AM46" s="131"/>
      <c r="AN46" s="129"/>
      <c r="AO46" s="130"/>
      <c r="AP46" s="129"/>
      <c r="AR46" s="19">
        <v>20140217</v>
      </c>
    </row>
    <row r="47" spans="1:44" ht="15.75" thickBot="1">
      <c r="A47" s="121" t="s">
        <v>89</v>
      </c>
      <c r="B47" s="135"/>
      <c r="C47" s="135"/>
      <c r="D47" s="135"/>
      <c r="E47" s="135"/>
      <c r="F47" s="137"/>
      <c r="G47" s="135"/>
      <c r="H47" s="137"/>
      <c r="I47" s="135"/>
      <c r="J47" s="137"/>
      <c r="K47" s="135"/>
      <c r="L47" s="137"/>
      <c r="M47" s="135"/>
      <c r="N47" s="137"/>
      <c r="O47" s="135"/>
      <c r="P47" s="137"/>
      <c r="Q47" s="135"/>
      <c r="R47" s="137"/>
      <c r="S47" s="135"/>
      <c r="T47" s="136"/>
      <c r="U47" s="135"/>
      <c r="V47" s="135"/>
      <c r="W47" s="135"/>
      <c r="X47" s="135"/>
      <c r="Y47" s="137"/>
      <c r="Z47" s="135"/>
      <c r="AA47" s="137"/>
      <c r="AB47" s="135"/>
      <c r="AC47" s="137"/>
      <c r="AD47" s="135"/>
      <c r="AE47" s="137"/>
      <c r="AF47" s="135"/>
      <c r="AG47" s="137"/>
      <c r="AH47" s="135"/>
      <c r="AI47" s="137"/>
      <c r="AJ47" s="135"/>
      <c r="AK47" s="137"/>
      <c r="AL47" s="135"/>
      <c r="AM47" s="137"/>
      <c r="AN47" s="135"/>
      <c r="AO47" s="136"/>
      <c r="AP47" s="135"/>
      <c r="AR47" s="19">
        <v>20140213</v>
      </c>
    </row>
    <row r="48" spans="1:44">
      <c r="A48" s="121" t="s">
        <v>148</v>
      </c>
      <c r="B48" s="132"/>
      <c r="C48" s="132"/>
      <c r="D48" s="132"/>
      <c r="E48" s="132"/>
      <c r="F48" s="134"/>
      <c r="G48" s="132"/>
      <c r="H48" s="134"/>
      <c r="I48" s="132"/>
      <c r="J48" s="134"/>
      <c r="K48" s="132"/>
      <c r="L48" s="134"/>
      <c r="M48" s="132"/>
      <c r="N48" s="134"/>
      <c r="O48" s="132"/>
      <c r="P48" s="134"/>
      <c r="Q48" s="132"/>
      <c r="R48" s="134"/>
      <c r="S48" s="132"/>
      <c r="T48" s="133"/>
      <c r="U48" s="132"/>
      <c r="V48" s="132"/>
      <c r="W48" s="132"/>
      <c r="X48" s="132"/>
      <c r="Y48" s="134"/>
      <c r="Z48" s="132"/>
      <c r="AA48" s="134"/>
      <c r="AB48" s="132"/>
      <c r="AC48" s="134"/>
      <c r="AD48" s="132"/>
      <c r="AE48" s="134"/>
      <c r="AF48" s="132"/>
      <c r="AG48" s="134"/>
      <c r="AH48" s="132"/>
      <c r="AI48" s="134"/>
      <c r="AJ48" s="132"/>
      <c r="AK48" s="134"/>
      <c r="AL48" s="132"/>
      <c r="AM48" s="134"/>
      <c r="AN48" s="132"/>
      <c r="AO48" s="133"/>
      <c r="AP48" s="132"/>
      <c r="AR48" s="19">
        <v>20140220</v>
      </c>
    </row>
    <row r="49" spans="1:44">
      <c r="A49" s="121" t="s">
        <v>91</v>
      </c>
      <c r="B49" s="129"/>
      <c r="C49" s="129"/>
      <c r="D49" s="129"/>
      <c r="E49" s="129"/>
      <c r="F49" s="131"/>
      <c r="G49" s="129"/>
      <c r="H49" s="131"/>
      <c r="I49" s="129"/>
      <c r="J49" s="131"/>
      <c r="K49" s="129"/>
      <c r="L49" s="131"/>
      <c r="M49" s="129"/>
      <c r="N49" s="131"/>
      <c r="O49" s="129"/>
      <c r="P49" s="131"/>
      <c r="Q49" s="129"/>
      <c r="R49" s="131"/>
      <c r="S49" s="129"/>
      <c r="T49" s="130"/>
      <c r="U49" s="129"/>
      <c r="V49" s="129"/>
      <c r="W49" s="129"/>
      <c r="X49" s="129"/>
      <c r="Y49" s="131"/>
      <c r="Z49" s="129"/>
      <c r="AA49" s="131"/>
      <c r="AB49" s="129"/>
      <c r="AC49" s="131"/>
      <c r="AD49" s="129"/>
      <c r="AE49" s="131"/>
      <c r="AF49" s="129"/>
      <c r="AG49" s="131"/>
      <c r="AH49" s="129"/>
      <c r="AI49" s="131"/>
      <c r="AJ49" s="129"/>
      <c r="AK49" s="131"/>
      <c r="AL49" s="129"/>
      <c r="AM49" s="131"/>
      <c r="AN49" s="129"/>
      <c r="AO49" s="130"/>
      <c r="AP49" s="129"/>
      <c r="AR49" s="19">
        <v>20140211</v>
      </c>
    </row>
    <row r="50" spans="1:44" ht="30">
      <c r="A50" s="121" t="s">
        <v>92</v>
      </c>
      <c r="B50" s="129"/>
      <c r="C50" s="129"/>
      <c r="D50" s="129"/>
      <c r="E50" s="129"/>
      <c r="F50" s="131"/>
      <c r="G50" s="129"/>
      <c r="H50" s="131"/>
      <c r="I50" s="129"/>
      <c r="J50" s="131"/>
      <c r="K50" s="129"/>
      <c r="L50" s="131"/>
      <c r="M50" s="129"/>
      <c r="N50" s="131"/>
      <c r="O50" s="129"/>
      <c r="P50" s="131"/>
      <c r="Q50" s="129"/>
      <c r="R50" s="131"/>
      <c r="S50" s="129"/>
      <c r="T50" s="130"/>
      <c r="U50" s="129"/>
      <c r="V50" s="129"/>
      <c r="W50" s="129"/>
      <c r="X50" s="129"/>
      <c r="Y50" s="131"/>
      <c r="Z50" s="129"/>
      <c r="AA50" s="131"/>
      <c r="AB50" s="129"/>
      <c r="AC50" s="131"/>
      <c r="AD50" s="129"/>
      <c r="AE50" s="131"/>
      <c r="AF50" s="129"/>
      <c r="AG50" s="131"/>
      <c r="AH50" s="129"/>
      <c r="AI50" s="131"/>
      <c r="AJ50" s="129"/>
      <c r="AK50" s="131"/>
      <c r="AL50" s="129"/>
      <c r="AM50" s="131"/>
      <c r="AN50" s="129"/>
      <c r="AO50" s="130"/>
      <c r="AP50" s="129"/>
      <c r="AR50" s="19">
        <v>20140217</v>
      </c>
    </row>
    <row r="51" spans="1:44" ht="15.75" thickBot="1">
      <c r="A51" s="121" t="s">
        <v>93</v>
      </c>
      <c r="B51" s="135"/>
      <c r="C51" s="135"/>
      <c r="D51" s="135"/>
      <c r="E51" s="135"/>
      <c r="F51" s="137"/>
      <c r="G51" s="135"/>
      <c r="H51" s="137"/>
      <c r="I51" s="135"/>
      <c r="J51" s="137"/>
      <c r="K51" s="135"/>
      <c r="L51" s="137"/>
      <c r="M51" s="135"/>
      <c r="N51" s="137"/>
      <c r="O51" s="135"/>
      <c r="P51" s="137"/>
      <c r="Q51" s="135"/>
      <c r="R51" s="137"/>
      <c r="S51" s="135"/>
      <c r="T51" s="136"/>
      <c r="U51" s="135"/>
      <c r="V51" s="135"/>
      <c r="W51" s="135"/>
      <c r="X51" s="135"/>
      <c r="Y51" s="137"/>
      <c r="Z51" s="135"/>
      <c r="AA51" s="137"/>
      <c r="AB51" s="135"/>
      <c r="AC51" s="137"/>
      <c r="AD51" s="135"/>
      <c r="AE51" s="137"/>
      <c r="AF51" s="135"/>
      <c r="AG51" s="137"/>
      <c r="AH51" s="135"/>
      <c r="AI51" s="137"/>
      <c r="AJ51" s="135"/>
      <c r="AK51" s="137"/>
      <c r="AL51" s="135"/>
      <c r="AM51" s="137"/>
      <c r="AN51" s="135"/>
      <c r="AO51" s="136"/>
      <c r="AP51" s="135"/>
      <c r="AR51" s="19">
        <v>20140219</v>
      </c>
    </row>
    <row r="52" spans="1:44">
      <c r="A52" s="121" t="s">
        <v>94</v>
      </c>
      <c r="B52" s="132"/>
      <c r="C52" s="132"/>
      <c r="D52" s="132"/>
      <c r="E52" s="132"/>
      <c r="F52" s="134"/>
      <c r="G52" s="132"/>
      <c r="H52" s="134"/>
      <c r="I52" s="132"/>
      <c r="J52" s="134"/>
      <c r="K52" s="132"/>
      <c r="L52" s="134"/>
      <c r="M52" s="132"/>
      <c r="N52" s="134" t="s">
        <v>137</v>
      </c>
      <c r="O52" s="132" t="s">
        <v>162</v>
      </c>
      <c r="P52" s="134"/>
      <c r="Q52" s="132"/>
      <c r="R52" s="134"/>
      <c r="S52" s="132"/>
      <c r="T52" s="133"/>
      <c r="U52" s="132"/>
      <c r="V52" s="132"/>
      <c r="W52" s="132"/>
      <c r="X52" s="132"/>
      <c r="Y52" s="134"/>
      <c r="Z52" s="132"/>
      <c r="AA52" s="134"/>
      <c r="AB52" s="132"/>
      <c r="AC52" s="134"/>
      <c r="AD52" s="132"/>
      <c r="AE52" s="134"/>
      <c r="AF52" s="132"/>
      <c r="AG52" s="134"/>
      <c r="AH52" s="132"/>
      <c r="AI52" s="134"/>
      <c r="AJ52" s="132"/>
      <c r="AK52" s="134"/>
      <c r="AL52" s="132"/>
      <c r="AM52" s="134"/>
      <c r="AN52" s="132"/>
      <c r="AO52" s="133"/>
      <c r="AP52" s="132"/>
      <c r="AR52" s="19">
        <v>20140219</v>
      </c>
    </row>
    <row r="53" spans="1:44">
      <c r="A53" s="121" t="s">
        <v>95</v>
      </c>
      <c r="B53" s="129"/>
      <c r="C53" s="129"/>
      <c r="D53" s="129"/>
      <c r="E53" s="129"/>
      <c r="F53" s="131"/>
      <c r="G53" s="129"/>
      <c r="H53" s="131"/>
      <c r="I53" s="129"/>
      <c r="J53" s="131"/>
      <c r="K53" s="129"/>
      <c r="L53" s="131"/>
      <c r="M53" s="129"/>
      <c r="N53" s="131"/>
      <c r="O53" s="129"/>
      <c r="P53" s="131"/>
      <c r="Q53" s="129"/>
      <c r="R53" s="131"/>
      <c r="S53" s="129"/>
      <c r="T53" s="130"/>
      <c r="U53" s="129"/>
      <c r="V53" s="129"/>
      <c r="W53" s="129"/>
      <c r="X53" s="129"/>
      <c r="Y53" s="131"/>
      <c r="Z53" s="129"/>
      <c r="AA53" s="131"/>
      <c r="AB53" s="129"/>
      <c r="AC53" s="131"/>
      <c r="AD53" s="129"/>
      <c r="AE53" s="131"/>
      <c r="AF53" s="129"/>
      <c r="AG53" s="131"/>
      <c r="AH53" s="129"/>
      <c r="AI53" s="131"/>
      <c r="AJ53" s="129"/>
      <c r="AK53" s="131"/>
      <c r="AL53" s="129"/>
      <c r="AM53" s="131"/>
      <c r="AN53" s="129"/>
      <c r="AO53" s="130"/>
      <c r="AP53" s="129"/>
      <c r="AR53" s="19">
        <v>20140213</v>
      </c>
    </row>
    <row r="54" spans="1:44">
      <c r="A54" s="121" t="s">
        <v>96</v>
      </c>
      <c r="B54" s="129"/>
      <c r="C54" s="129"/>
      <c r="D54" s="129"/>
      <c r="E54" s="129"/>
      <c r="F54" s="131"/>
      <c r="G54" s="129"/>
      <c r="H54" s="131"/>
      <c r="I54" s="129"/>
      <c r="J54" s="131"/>
      <c r="K54" s="129"/>
      <c r="L54" s="131"/>
      <c r="M54" s="129"/>
      <c r="N54" s="131"/>
      <c r="O54" s="129"/>
      <c r="P54" s="131"/>
      <c r="Q54" s="129"/>
      <c r="R54" s="131"/>
      <c r="S54" s="129"/>
      <c r="T54" s="130"/>
      <c r="U54" s="129"/>
      <c r="V54" s="129"/>
      <c r="W54" s="129"/>
      <c r="X54" s="129"/>
      <c r="Y54" s="131"/>
      <c r="Z54" s="129"/>
      <c r="AA54" s="131"/>
      <c r="AB54" s="129"/>
      <c r="AC54" s="131"/>
      <c r="AD54" s="129"/>
      <c r="AE54" s="131"/>
      <c r="AF54" s="129"/>
      <c r="AG54" s="131"/>
      <c r="AH54" s="129"/>
      <c r="AI54" s="131"/>
      <c r="AJ54" s="129"/>
      <c r="AK54" s="131"/>
      <c r="AL54" s="129"/>
      <c r="AM54" s="131"/>
      <c r="AN54" s="129"/>
      <c r="AO54" s="130"/>
      <c r="AP54" s="129"/>
      <c r="AR54" s="19">
        <v>20140220</v>
      </c>
    </row>
    <row r="55" spans="1:44" ht="15.75" thickBot="1">
      <c r="A55" s="121" t="s">
        <v>97</v>
      </c>
      <c r="B55" s="135"/>
      <c r="C55" s="135"/>
      <c r="D55" s="135"/>
      <c r="E55" s="135"/>
      <c r="F55" s="137"/>
      <c r="G55" s="135"/>
      <c r="H55" s="137"/>
      <c r="I55" s="135"/>
      <c r="J55" s="137"/>
      <c r="K55" s="135"/>
      <c r="L55" s="137"/>
      <c r="M55" s="135"/>
      <c r="N55" s="137"/>
      <c r="O55" s="135"/>
      <c r="P55" s="137"/>
      <c r="Q55" s="135"/>
      <c r="R55" s="137"/>
      <c r="S55" s="135"/>
      <c r="T55" s="136"/>
      <c r="U55" s="135"/>
      <c r="V55" s="135"/>
      <c r="W55" s="135"/>
      <c r="X55" s="135"/>
      <c r="Y55" s="137"/>
      <c r="Z55" s="135"/>
      <c r="AA55" s="137"/>
      <c r="AB55" s="135"/>
      <c r="AC55" s="137"/>
      <c r="AD55" s="135"/>
      <c r="AE55" s="137"/>
      <c r="AF55" s="135"/>
      <c r="AG55" s="137"/>
      <c r="AH55" s="135"/>
      <c r="AI55" s="137"/>
      <c r="AJ55" s="135"/>
      <c r="AK55" s="137"/>
      <c r="AL55" s="135"/>
      <c r="AM55" s="137"/>
      <c r="AN55" s="135"/>
      <c r="AO55" s="136"/>
      <c r="AP55" s="135"/>
      <c r="AR55" s="19">
        <v>20140220</v>
      </c>
    </row>
    <row r="56" spans="1:44">
      <c r="A56" s="121" t="s">
        <v>98</v>
      </c>
      <c r="B56" s="132"/>
      <c r="C56" s="132"/>
      <c r="D56" s="132"/>
      <c r="E56" s="132"/>
      <c r="F56" s="134"/>
      <c r="G56" s="132"/>
      <c r="H56" s="134"/>
      <c r="I56" s="132"/>
      <c r="J56" s="134"/>
      <c r="K56" s="132"/>
      <c r="L56" s="134"/>
      <c r="M56" s="132"/>
      <c r="N56" s="134"/>
      <c r="O56" s="132"/>
      <c r="P56" s="134" t="s">
        <v>136</v>
      </c>
      <c r="Q56" s="132" t="s">
        <v>161</v>
      </c>
      <c r="R56" s="134"/>
      <c r="S56" s="132"/>
      <c r="T56" s="133"/>
      <c r="U56" s="132"/>
      <c r="V56" s="132"/>
      <c r="W56" s="132"/>
      <c r="X56" s="132"/>
      <c r="Y56" s="134"/>
      <c r="Z56" s="132"/>
      <c r="AA56" s="134"/>
      <c r="AB56" s="132"/>
      <c r="AC56" s="134"/>
      <c r="AD56" s="132"/>
      <c r="AE56" s="134"/>
      <c r="AF56" s="132"/>
      <c r="AG56" s="134"/>
      <c r="AH56" s="132"/>
      <c r="AI56" s="134"/>
      <c r="AJ56" s="132"/>
      <c r="AK56" s="134"/>
      <c r="AL56" s="132"/>
      <c r="AM56" s="134"/>
      <c r="AN56" s="132"/>
      <c r="AO56" s="133"/>
      <c r="AP56" s="132"/>
      <c r="AR56" s="19">
        <v>20140220</v>
      </c>
    </row>
    <row r="57" spans="1:44">
      <c r="A57" s="121" t="s">
        <v>99</v>
      </c>
      <c r="B57" s="129"/>
      <c r="C57" s="129"/>
      <c r="D57" s="129"/>
      <c r="E57" s="129"/>
      <c r="F57" s="131"/>
      <c r="G57" s="129"/>
      <c r="H57" s="131"/>
      <c r="I57" s="129"/>
      <c r="J57" s="131"/>
      <c r="K57" s="129"/>
      <c r="L57" s="131" t="s">
        <v>151</v>
      </c>
      <c r="M57" s="129" t="s">
        <v>159</v>
      </c>
      <c r="N57" s="131"/>
      <c r="O57" s="129"/>
      <c r="P57" s="131" t="s">
        <v>152</v>
      </c>
      <c r="Q57" s="129" t="s">
        <v>160</v>
      </c>
      <c r="R57" s="131"/>
      <c r="S57" s="129"/>
      <c r="T57" s="130"/>
      <c r="U57" s="129"/>
      <c r="V57" s="129"/>
      <c r="W57" s="129"/>
      <c r="X57" s="129"/>
      <c r="Y57" s="131"/>
      <c r="Z57" s="129"/>
      <c r="AA57" s="131"/>
      <c r="AB57" s="129"/>
      <c r="AC57" s="131"/>
      <c r="AD57" s="129"/>
      <c r="AE57" s="131" t="s">
        <v>151</v>
      </c>
      <c r="AF57" s="129" t="s">
        <v>159</v>
      </c>
      <c r="AG57" s="131" t="s">
        <v>151</v>
      </c>
      <c r="AH57" s="129" t="s">
        <v>159</v>
      </c>
      <c r="AI57" s="131"/>
      <c r="AJ57" s="129"/>
      <c r="AK57" s="131" t="s">
        <v>151</v>
      </c>
      <c r="AL57" s="129" t="s">
        <v>159</v>
      </c>
      <c r="AM57" s="131"/>
      <c r="AN57" s="129"/>
      <c r="AO57" s="130"/>
      <c r="AP57" s="129"/>
      <c r="AR57" s="19">
        <v>20140218</v>
      </c>
    </row>
    <row r="58" spans="1:44">
      <c r="A58" s="121" t="s">
        <v>100</v>
      </c>
      <c r="B58" s="129"/>
      <c r="C58" s="129"/>
      <c r="D58" s="129"/>
      <c r="E58" s="129"/>
      <c r="F58" s="131"/>
      <c r="G58" s="129"/>
      <c r="H58" s="131"/>
      <c r="I58" s="129"/>
      <c r="J58" s="131"/>
      <c r="K58" s="129"/>
      <c r="L58" s="131"/>
      <c r="M58" s="129"/>
      <c r="N58" s="131"/>
      <c r="O58" s="129"/>
      <c r="P58" s="131"/>
      <c r="Q58" s="129"/>
      <c r="R58" s="131"/>
      <c r="S58" s="129"/>
      <c r="T58" s="130"/>
      <c r="U58" s="129"/>
      <c r="V58" s="129"/>
      <c r="W58" s="129"/>
      <c r="X58" s="129"/>
      <c r="Y58" s="131"/>
      <c r="Z58" s="129"/>
      <c r="AA58" s="131"/>
      <c r="AB58" s="129"/>
      <c r="AC58" s="131"/>
      <c r="AD58" s="129"/>
      <c r="AE58" s="131"/>
      <c r="AF58" s="129"/>
      <c r="AG58" s="131"/>
      <c r="AH58" s="129"/>
      <c r="AI58" s="131"/>
      <c r="AJ58" s="129"/>
      <c r="AK58" s="131"/>
      <c r="AL58" s="129"/>
      <c r="AM58" s="131"/>
      <c r="AN58" s="129"/>
      <c r="AO58" s="130"/>
      <c r="AP58" s="129"/>
      <c r="AR58" s="19">
        <v>20140219</v>
      </c>
    </row>
    <row r="59" spans="1:44" ht="15.75" thickBot="1">
      <c r="A59" s="121" t="s">
        <v>101</v>
      </c>
      <c r="B59" s="135"/>
      <c r="C59" s="135"/>
      <c r="D59" s="135"/>
      <c r="E59" s="135"/>
      <c r="F59" s="137"/>
      <c r="G59" s="135"/>
      <c r="H59" s="137"/>
      <c r="I59" s="135"/>
      <c r="J59" s="137"/>
      <c r="K59" s="135"/>
      <c r="L59" s="137"/>
      <c r="M59" s="135"/>
      <c r="N59" s="137"/>
      <c r="O59" s="135"/>
      <c r="P59" s="137"/>
      <c r="Q59" s="135"/>
      <c r="R59" s="137"/>
      <c r="S59" s="135"/>
      <c r="T59" s="136"/>
      <c r="U59" s="135"/>
      <c r="V59" s="135"/>
      <c r="W59" s="135"/>
      <c r="X59" s="135"/>
      <c r="Y59" s="137"/>
      <c r="Z59" s="135"/>
      <c r="AA59" s="137"/>
      <c r="AB59" s="135"/>
      <c r="AC59" s="137"/>
      <c r="AD59" s="135"/>
      <c r="AE59" s="137"/>
      <c r="AF59" s="135"/>
      <c r="AG59" s="137"/>
      <c r="AH59" s="135"/>
      <c r="AI59" s="137"/>
      <c r="AJ59" s="135"/>
      <c r="AK59" s="137"/>
      <c r="AL59" s="135"/>
      <c r="AM59" s="137"/>
      <c r="AN59" s="135"/>
      <c r="AO59" s="136"/>
      <c r="AP59" s="135"/>
      <c r="AR59" s="19">
        <v>20140219</v>
      </c>
    </row>
    <row r="60" spans="1:44">
      <c r="A60" s="121" t="s">
        <v>102</v>
      </c>
      <c r="B60" s="132"/>
      <c r="C60" s="132"/>
      <c r="D60" s="132"/>
      <c r="E60" s="132"/>
      <c r="F60" s="134"/>
      <c r="G60" s="132"/>
      <c r="H60" s="134"/>
      <c r="I60" s="132"/>
      <c r="J60" s="134"/>
      <c r="K60" s="132"/>
      <c r="L60" s="134"/>
      <c r="M60" s="132"/>
      <c r="N60" s="134"/>
      <c r="O60" s="132"/>
      <c r="P60" s="134"/>
      <c r="Q60" s="132"/>
      <c r="R60" s="134"/>
      <c r="S60" s="132"/>
      <c r="T60" s="133"/>
      <c r="U60" s="132"/>
      <c r="V60" s="132"/>
      <c r="W60" s="132"/>
      <c r="X60" s="132"/>
      <c r="Y60" s="134"/>
      <c r="Z60" s="132"/>
      <c r="AA60" s="134"/>
      <c r="AB60" s="132"/>
      <c r="AC60" s="134"/>
      <c r="AD60" s="132"/>
      <c r="AE60" s="134"/>
      <c r="AF60" s="132"/>
      <c r="AG60" s="134"/>
      <c r="AH60" s="132"/>
      <c r="AI60" s="134"/>
      <c r="AJ60" s="132"/>
      <c r="AK60" s="134"/>
      <c r="AL60" s="132"/>
      <c r="AM60" s="134"/>
      <c r="AN60" s="132"/>
      <c r="AO60" s="133"/>
      <c r="AP60" s="132"/>
      <c r="AR60" s="19">
        <v>20140207</v>
      </c>
    </row>
    <row r="61" spans="1:44">
      <c r="A61" s="121" t="s">
        <v>103</v>
      </c>
      <c r="B61" s="129"/>
      <c r="C61" s="129"/>
      <c r="D61" s="129"/>
      <c r="E61" s="129"/>
      <c r="F61" s="131"/>
      <c r="G61" s="129"/>
      <c r="H61" s="131"/>
      <c r="I61" s="129"/>
      <c r="J61" s="131"/>
      <c r="K61" s="129"/>
      <c r="L61" s="131"/>
      <c r="M61" s="129"/>
      <c r="N61" s="131"/>
      <c r="O61" s="129"/>
      <c r="P61" s="131"/>
      <c r="Q61" s="129"/>
      <c r="R61" s="131"/>
      <c r="S61" s="129"/>
      <c r="T61" s="130"/>
      <c r="U61" s="129"/>
      <c r="V61" s="129"/>
      <c r="W61" s="129"/>
      <c r="X61" s="129"/>
      <c r="Y61" s="131"/>
      <c r="Z61" s="129"/>
      <c r="AA61" s="131"/>
      <c r="AB61" s="129"/>
      <c r="AC61" s="131"/>
      <c r="AD61" s="129"/>
      <c r="AE61" s="131"/>
      <c r="AF61" s="129"/>
      <c r="AG61" s="131"/>
      <c r="AH61" s="129"/>
      <c r="AI61" s="131"/>
      <c r="AJ61" s="129"/>
      <c r="AK61" s="131"/>
      <c r="AL61" s="129"/>
      <c r="AM61" s="131"/>
      <c r="AN61" s="129"/>
      <c r="AO61" s="130"/>
      <c r="AP61" s="129"/>
      <c r="AR61" s="19">
        <v>20140214</v>
      </c>
    </row>
    <row r="62" spans="1:44">
      <c r="A62" s="121" t="s">
        <v>104</v>
      </c>
      <c r="B62" s="129"/>
      <c r="C62" s="129"/>
      <c r="D62" s="129"/>
      <c r="E62" s="129"/>
      <c r="F62" s="131"/>
      <c r="G62" s="129"/>
      <c r="H62" s="131"/>
      <c r="I62" s="129"/>
      <c r="J62" s="131"/>
      <c r="K62" s="129"/>
      <c r="L62" s="131"/>
      <c r="M62" s="129"/>
      <c r="N62" s="131"/>
      <c r="O62" s="129"/>
      <c r="P62" s="131"/>
      <c r="Q62" s="129"/>
      <c r="R62" s="131"/>
      <c r="S62" s="129"/>
      <c r="T62" s="130"/>
      <c r="U62" s="129"/>
      <c r="V62" s="129"/>
      <c r="W62" s="129"/>
      <c r="X62" s="129"/>
      <c r="Y62" s="131"/>
      <c r="Z62" s="129"/>
      <c r="AA62" s="131"/>
      <c r="AB62" s="129"/>
      <c r="AC62" s="131"/>
      <c r="AD62" s="129"/>
      <c r="AE62" s="131"/>
      <c r="AF62" s="129"/>
      <c r="AG62" s="131"/>
      <c r="AH62" s="129"/>
      <c r="AI62" s="131"/>
      <c r="AJ62" s="129"/>
      <c r="AK62" s="131"/>
      <c r="AL62" s="129"/>
      <c r="AM62" s="131"/>
      <c r="AN62" s="129"/>
      <c r="AO62" s="130"/>
      <c r="AP62" s="129"/>
      <c r="AR62" s="19">
        <v>20140210</v>
      </c>
    </row>
    <row r="63" spans="1:44" ht="15.75" thickBot="1">
      <c r="A63" s="121" t="s">
        <v>105</v>
      </c>
      <c r="B63" s="135" t="s">
        <v>151</v>
      </c>
      <c r="C63" s="135" t="s">
        <v>191</v>
      </c>
      <c r="D63" s="135"/>
      <c r="E63" s="135"/>
      <c r="F63" s="137"/>
      <c r="G63" s="135"/>
      <c r="H63" s="137"/>
      <c r="I63" s="135"/>
      <c r="J63" s="137"/>
      <c r="K63" s="135"/>
      <c r="L63" s="137"/>
      <c r="M63" s="135"/>
      <c r="N63" s="137"/>
      <c r="O63" s="135"/>
      <c r="P63" s="137"/>
      <c r="Q63" s="135"/>
      <c r="R63" s="137"/>
      <c r="S63" s="135"/>
      <c r="T63" s="136"/>
      <c r="U63" s="135"/>
      <c r="V63" s="135"/>
      <c r="W63" s="135"/>
      <c r="X63" s="135"/>
      <c r="Y63" s="137"/>
      <c r="Z63" s="135"/>
      <c r="AA63" s="137"/>
      <c r="AB63" s="135"/>
      <c r="AC63" s="137"/>
      <c r="AD63" s="135"/>
      <c r="AE63" s="137"/>
      <c r="AF63" s="135"/>
      <c r="AG63" s="137"/>
      <c r="AH63" s="135"/>
      <c r="AI63" s="137"/>
      <c r="AJ63" s="135"/>
      <c r="AK63" s="137"/>
      <c r="AL63" s="135"/>
      <c r="AM63" s="137"/>
      <c r="AN63" s="135"/>
      <c r="AO63" s="136"/>
      <c r="AP63" s="135"/>
      <c r="AR63" s="19">
        <v>20140210</v>
      </c>
    </row>
    <row r="64" spans="1:44">
      <c r="A64" s="121" t="s">
        <v>106</v>
      </c>
      <c r="B64" s="132"/>
      <c r="C64" s="132"/>
      <c r="D64" s="132"/>
      <c r="E64" s="132"/>
      <c r="F64" s="134"/>
      <c r="G64" s="132"/>
      <c r="H64" s="134"/>
      <c r="I64" s="132"/>
      <c r="J64" s="134"/>
      <c r="K64" s="132"/>
      <c r="L64" s="134"/>
      <c r="M64" s="132"/>
      <c r="N64" s="134"/>
      <c r="O64" s="132"/>
      <c r="P64" s="134"/>
      <c r="Q64" s="132"/>
      <c r="R64" s="134"/>
      <c r="S64" s="132"/>
      <c r="T64" s="133"/>
      <c r="U64" s="132"/>
      <c r="V64" s="132"/>
      <c r="W64" s="132"/>
      <c r="X64" s="132"/>
      <c r="Y64" s="134" t="s">
        <v>152</v>
      </c>
      <c r="Z64" s="132" t="s">
        <v>158</v>
      </c>
      <c r="AA64" s="134" t="s">
        <v>152</v>
      </c>
      <c r="AB64" s="132" t="s">
        <v>158</v>
      </c>
      <c r="AC64" s="134" t="s">
        <v>152</v>
      </c>
      <c r="AD64" s="132" t="s">
        <v>158</v>
      </c>
      <c r="AE64" s="134"/>
      <c r="AF64" s="132"/>
      <c r="AG64" s="134"/>
      <c r="AH64" s="132"/>
      <c r="AI64" s="134"/>
      <c r="AJ64" s="132"/>
      <c r="AK64" s="134"/>
      <c r="AL64" s="132"/>
      <c r="AM64" s="134"/>
      <c r="AN64" s="132"/>
      <c r="AO64" s="133"/>
      <c r="AP64" s="132"/>
      <c r="AR64" s="19">
        <v>20140217</v>
      </c>
    </row>
    <row r="65" spans="1:44">
      <c r="A65" s="121" t="s">
        <v>107</v>
      </c>
      <c r="B65" s="129"/>
      <c r="C65" s="129"/>
      <c r="D65" s="129"/>
      <c r="E65" s="129"/>
      <c r="F65" s="131"/>
      <c r="G65" s="129"/>
      <c r="H65" s="131"/>
      <c r="I65" s="129"/>
      <c r="J65" s="131" t="s">
        <v>150</v>
      </c>
      <c r="K65" s="129" t="s">
        <v>157</v>
      </c>
      <c r="L65" s="131"/>
      <c r="M65" s="129"/>
      <c r="N65" s="131"/>
      <c r="O65" s="129"/>
      <c r="P65" s="131"/>
      <c r="Q65" s="129"/>
      <c r="R65" s="131"/>
      <c r="S65" s="129"/>
      <c r="T65" s="130"/>
      <c r="U65" s="129"/>
      <c r="V65" s="129"/>
      <c r="W65" s="129"/>
      <c r="X65" s="129"/>
      <c r="Y65" s="131"/>
      <c r="Z65" s="129"/>
      <c r="AA65" s="131"/>
      <c r="AB65" s="129"/>
      <c r="AC65" s="131"/>
      <c r="AD65" s="129"/>
      <c r="AE65" s="131"/>
      <c r="AF65" s="129"/>
      <c r="AG65" s="131"/>
      <c r="AH65" s="129"/>
      <c r="AI65" s="131"/>
      <c r="AJ65" s="129"/>
      <c r="AK65" s="131"/>
      <c r="AL65" s="129"/>
      <c r="AM65" s="131"/>
      <c r="AN65" s="129"/>
      <c r="AO65" s="130"/>
      <c r="AP65" s="129"/>
      <c r="AR65" s="19">
        <v>20140211</v>
      </c>
    </row>
    <row r="66" spans="1:44">
      <c r="A66" s="121" t="s">
        <v>108</v>
      </c>
      <c r="B66" s="129"/>
      <c r="C66" s="129"/>
      <c r="D66" s="129"/>
      <c r="E66" s="129"/>
      <c r="F66" s="131"/>
      <c r="G66" s="129"/>
      <c r="H66" s="131"/>
      <c r="I66" s="129"/>
      <c r="J66" s="131"/>
      <c r="K66" s="129"/>
      <c r="L66" s="131"/>
      <c r="M66" s="129"/>
      <c r="N66" s="131"/>
      <c r="O66" s="129"/>
      <c r="P66" s="131"/>
      <c r="Q66" s="129"/>
      <c r="R66" s="131"/>
      <c r="S66" s="129"/>
      <c r="T66" s="130"/>
      <c r="U66" s="129"/>
      <c r="V66" s="129"/>
      <c r="W66" s="129"/>
      <c r="X66" s="129"/>
      <c r="Y66" s="131"/>
      <c r="Z66" s="129"/>
      <c r="AA66" s="131"/>
      <c r="AB66" s="129"/>
      <c r="AC66" s="131"/>
      <c r="AD66" s="129"/>
      <c r="AE66" s="131"/>
      <c r="AF66" s="129"/>
      <c r="AG66" s="131"/>
      <c r="AH66" s="129"/>
      <c r="AI66" s="131"/>
      <c r="AJ66" s="129"/>
      <c r="AK66" s="131"/>
      <c r="AL66" s="129"/>
      <c r="AM66" s="131"/>
      <c r="AN66" s="129"/>
      <c r="AO66" s="130"/>
      <c r="AP66" s="129"/>
      <c r="AR66" s="19">
        <v>20140219</v>
      </c>
    </row>
    <row r="67" spans="1:44" ht="15.75" thickBot="1">
      <c r="A67" s="121" t="s">
        <v>109</v>
      </c>
      <c r="B67" s="135"/>
      <c r="C67" s="135"/>
      <c r="D67" s="135"/>
      <c r="E67" s="135"/>
      <c r="F67" s="137"/>
      <c r="G67" s="135"/>
      <c r="H67" s="137"/>
      <c r="I67" s="135"/>
      <c r="J67" s="137"/>
      <c r="K67" s="135"/>
      <c r="L67" s="137"/>
      <c r="M67" s="135"/>
      <c r="N67" s="137"/>
      <c r="O67" s="135"/>
      <c r="P67" s="137"/>
      <c r="Q67" s="135"/>
      <c r="R67" s="137"/>
      <c r="S67" s="135"/>
      <c r="T67" s="136"/>
      <c r="U67" s="135"/>
      <c r="V67" s="135"/>
      <c r="W67" s="135"/>
      <c r="X67" s="135"/>
      <c r="Y67" s="137"/>
      <c r="Z67" s="135"/>
      <c r="AA67" s="137"/>
      <c r="AB67" s="135"/>
      <c r="AC67" s="137"/>
      <c r="AD67" s="135"/>
      <c r="AE67" s="137"/>
      <c r="AF67" s="135"/>
      <c r="AG67" s="137"/>
      <c r="AH67" s="135"/>
      <c r="AI67" s="137"/>
      <c r="AJ67" s="135"/>
      <c r="AK67" s="137"/>
      <c r="AL67" s="135"/>
      <c r="AM67" s="137"/>
      <c r="AN67" s="135"/>
      <c r="AO67" s="136"/>
      <c r="AP67" s="135"/>
      <c r="AR67" s="19">
        <v>20140218</v>
      </c>
    </row>
    <row r="68" spans="1:44">
      <c r="A68" s="121" t="s">
        <v>110</v>
      </c>
      <c r="B68" s="132"/>
      <c r="C68" s="132"/>
      <c r="D68" s="132"/>
      <c r="E68" s="132"/>
      <c r="F68" s="134"/>
      <c r="G68" s="132"/>
      <c r="H68" s="134"/>
      <c r="I68" s="132"/>
      <c r="J68" s="134"/>
      <c r="K68" s="132"/>
      <c r="L68" s="134"/>
      <c r="M68" s="132"/>
      <c r="N68" s="134"/>
      <c r="O68" s="132"/>
      <c r="P68" s="134"/>
      <c r="Q68" s="132"/>
      <c r="R68" s="134"/>
      <c r="S68" s="132"/>
      <c r="T68" s="133"/>
      <c r="U68" s="132"/>
      <c r="V68" s="132"/>
      <c r="W68" s="132"/>
      <c r="X68" s="132"/>
      <c r="Y68" s="134"/>
      <c r="Z68" s="132"/>
      <c r="AA68" s="134"/>
      <c r="AB68" s="132"/>
      <c r="AC68" s="134"/>
      <c r="AD68" s="132"/>
      <c r="AE68" s="134"/>
      <c r="AF68" s="132"/>
      <c r="AG68" s="134"/>
      <c r="AH68" s="132"/>
      <c r="AI68" s="134"/>
      <c r="AJ68" s="132"/>
      <c r="AK68" s="134"/>
      <c r="AL68" s="132"/>
      <c r="AM68" s="134"/>
      <c r="AN68" s="132"/>
      <c r="AO68" s="133"/>
      <c r="AP68" s="132"/>
      <c r="AR68" s="19">
        <v>20140214</v>
      </c>
    </row>
    <row r="69" spans="1:44">
      <c r="A69" s="121" t="s">
        <v>111</v>
      </c>
      <c r="B69" s="129"/>
      <c r="C69" s="129"/>
      <c r="D69" s="129"/>
      <c r="E69" s="129"/>
      <c r="F69" s="131"/>
      <c r="G69" s="129"/>
      <c r="H69" s="131"/>
      <c r="I69" s="129"/>
      <c r="J69" s="131"/>
      <c r="K69" s="129"/>
      <c r="L69" s="131"/>
      <c r="M69" s="129"/>
      <c r="N69" s="131"/>
      <c r="O69" s="129"/>
      <c r="P69" s="131"/>
      <c r="Q69" s="129"/>
      <c r="R69" s="131"/>
      <c r="S69" s="129"/>
      <c r="T69" s="130"/>
      <c r="U69" s="129"/>
      <c r="V69" s="129"/>
      <c r="W69" s="129"/>
      <c r="X69" s="129"/>
      <c r="Y69" s="131"/>
      <c r="Z69" s="129"/>
      <c r="AA69" s="131"/>
      <c r="AB69" s="129"/>
      <c r="AC69" s="131"/>
      <c r="AD69" s="129"/>
      <c r="AE69" s="131"/>
      <c r="AF69" s="129"/>
      <c r="AG69" s="131"/>
      <c r="AH69" s="129"/>
      <c r="AI69" s="131"/>
      <c r="AJ69" s="129"/>
      <c r="AK69" s="131"/>
      <c r="AL69" s="129"/>
      <c r="AM69" s="131"/>
      <c r="AN69" s="129"/>
      <c r="AO69" s="130"/>
      <c r="AP69" s="129"/>
      <c r="AR69" s="19">
        <v>20140218</v>
      </c>
    </row>
    <row r="70" spans="1:44">
      <c r="A70" s="121" t="s">
        <v>112</v>
      </c>
      <c r="B70" s="129"/>
      <c r="C70" s="129"/>
      <c r="D70" s="129"/>
      <c r="E70" s="129"/>
      <c r="F70" s="131"/>
      <c r="G70" s="129"/>
      <c r="H70" s="131"/>
      <c r="I70" s="129"/>
      <c r="J70" s="131"/>
      <c r="K70" s="129"/>
      <c r="L70" s="131"/>
      <c r="M70" s="129"/>
      <c r="N70" s="131"/>
      <c r="O70" s="129"/>
      <c r="P70" s="131"/>
      <c r="Q70" s="129"/>
      <c r="R70" s="131"/>
      <c r="S70" s="129"/>
      <c r="T70" s="130"/>
      <c r="U70" s="129"/>
      <c r="V70" s="129"/>
      <c r="W70" s="129" t="s">
        <v>135</v>
      </c>
      <c r="X70" s="129" t="s">
        <v>156</v>
      </c>
      <c r="Y70" s="131"/>
      <c r="Z70" s="129"/>
      <c r="AA70" s="131"/>
      <c r="AB70" s="129"/>
      <c r="AC70" s="131"/>
      <c r="AD70" s="129"/>
      <c r="AE70" s="131"/>
      <c r="AF70" s="129"/>
      <c r="AG70" s="131"/>
      <c r="AH70" s="129"/>
      <c r="AI70" s="131"/>
      <c r="AJ70" s="129"/>
      <c r="AK70" s="131"/>
      <c r="AL70" s="129"/>
      <c r="AM70" s="131"/>
      <c r="AN70" s="129"/>
      <c r="AO70" s="130"/>
      <c r="AP70" s="129"/>
      <c r="AR70" s="19">
        <v>20140217</v>
      </c>
    </row>
    <row r="71" spans="1:44">
      <c r="A71" s="128"/>
    </row>
    <row r="72" spans="1:44">
      <c r="A72" s="126"/>
    </row>
    <row r="73" spans="1:44">
      <c r="A73" s="127"/>
    </row>
    <row r="74" spans="1:44">
      <c r="A74" s="126"/>
    </row>
    <row r="75" spans="1:44">
      <c r="A75" s="127"/>
    </row>
    <row r="76" spans="1:44">
      <c r="A76" s="126"/>
    </row>
  </sheetData>
  <sheetProtection selectLockedCells="1"/>
  <mergeCells count="1">
    <mergeCell ref="W1:A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92"/>
  <sheetViews>
    <sheetView zoomScaleNormal="100" workbookViewId="0">
      <selection activeCell="D9" sqref="D9"/>
    </sheetView>
  </sheetViews>
  <sheetFormatPr defaultColWidth="8.85546875" defaultRowHeight="15"/>
  <cols>
    <col min="1" max="1" width="18.42578125" style="19" bestFit="1" customWidth="1"/>
    <col min="2" max="2" width="18.28515625" style="19" bestFit="1" customWidth="1"/>
    <col min="3" max="4" width="10.85546875" style="19" customWidth="1"/>
    <col min="5" max="5" width="14" style="19" customWidth="1"/>
    <col min="6" max="6" width="26.7109375" style="19" bestFit="1" customWidth="1"/>
    <col min="7" max="7" width="99" style="123" customWidth="1"/>
    <col min="8" max="16384" width="8.85546875" style="19"/>
  </cols>
  <sheetData>
    <row r="1" spans="1:7" ht="23.25">
      <c r="B1" s="20"/>
    </row>
    <row r="2" spans="1:7" ht="23.25">
      <c r="A2" s="41" t="s">
        <v>214</v>
      </c>
      <c r="C2" s="22"/>
      <c r="D2" s="22"/>
      <c r="E2" s="22"/>
      <c r="G2" s="124"/>
    </row>
    <row r="3" spans="1:7" ht="23.25">
      <c r="A3" s="4" t="s">
        <v>154</v>
      </c>
      <c r="C3" s="22"/>
      <c r="D3" s="22"/>
      <c r="E3" s="22"/>
    </row>
    <row r="4" spans="1:7" ht="23.25">
      <c r="A4" s="22"/>
      <c r="B4" s="4"/>
      <c r="C4" s="22"/>
      <c r="D4" s="22"/>
      <c r="E4" s="22"/>
      <c r="F4" s="22"/>
      <c r="G4" s="124"/>
    </row>
    <row r="5" spans="1:7">
      <c r="A5" s="1"/>
      <c r="B5" s="22"/>
      <c r="C5" s="2" t="s">
        <v>153</v>
      </c>
      <c r="D5" s="434" t="str">
        <f>'Outputs Monthly'!D6:E6</f>
        <v>June</v>
      </c>
      <c r="E5" s="434"/>
      <c r="F5" s="2" t="s">
        <v>23</v>
      </c>
      <c r="G5" s="186" t="str">
        <f>IF(ISBLANK('Timeliness Quarterly'!G5:H5),'Outputs Monthly'!G8:H8,'Timeliness Quarterly'!G5:H5)</f>
        <v>Michelle Levar</v>
      </c>
    </row>
    <row r="6" spans="1:7">
      <c r="A6" s="1"/>
      <c r="B6" s="22"/>
      <c r="C6" s="2" t="s">
        <v>21</v>
      </c>
      <c r="D6" s="434">
        <f>'Outputs Monthly'!D7:E7</f>
        <v>2</v>
      </c>
      <c r="E6" s="434"/>
      <c r="F6" s="23" t="s">
        <v>43</v>
      </c>
      <c r="G6" s="187">
        <f>IF(ISBLANK('Timeliness Quarterly'!G6:H6),'Outputs Monthly'!K8,'Timeliness Quarterly'!G6)</f>
        <v>0</v>
      </c>
    </row>
    <row r="7" spans="1:7">
      <c r="A7" s="1"/>
      <c r="B7" s="22"/>
      <c r="C7" s="2" t="s">
        <v>22</v>
      </c>
      <c r="D7" s="434" t="str">
        <f>'Outputs Monthly'!D8:E8</f>
        <v>Brevard</v>
      </c>
      <c r="E7" s="434"/>
      <c r="F7" s="24" t="s">
        <v>24</v>
      </c>
      <c r="G7" s="187" t="str">
        <f>IF(ISBLANK('Timeliness Quarterly'!G7:I7),'Outputs Monthly'!N8,'Timeliness Quarterly'!G7)</f>
        <v>Michelle.levar@brevarclerk.us</v>
      </c>
    </row>
    <row r="8" spans="1:7">
      <c r="A8" s="1"/>
      <c r="B8" s="22"/>
      <c r="C8" s="2"/>
      <c r="D8" s="26"/>
      <c r="E8" s="26"/>
      <c r="F8" s="24"/>
      <c r="G8" s="153"/>
    </row>
    <row r="9" spans="1:7" ht="45.75" thickBot="1">
      <c r="A9" s="120" t="s">
        <v>146</v>
      </c>
      <c r="B9" s="72" t="s">
        <v>139</v>
      </c>
      <c r="C9" s="71" t="s">
        <v>140</v>
      </c>
      <c r="D9" s="71" t="str">
        <f>'Timeliness Quarterly'!E10</f>
        <v># Of Business Days</v>
      </c>
      <c r="E9" s="71" t="s">
        <v>141</v>
      </c>
      <c r="F9" s="71" t="s">
        <v>133</v>
      </c>
      <c r="G9" s="71" t="s">
        <v>134</v>
      </c>
    </row>
    <row r="10" spans="1:7">
      <c r="A10" s="435" t="s">
        <v>127</v>
      </c>
      <c r="B10" s="73" t="str">
        <f>'Timeliness Quarterly'!$F$10</f>
        <v>10/1/16 - 12/31/16</v>
      </c>
      <c r="C10" s="74">
        <f>'Timeliness Quarterly'!$D$12</f>
        <v>0.8</v>
      </c>
      <c r="D10" s="75">
        <f>'Timeliness Quarterly'!$E$12</f>
        <v>2</v>
      </c>
      <c r="E10" s="76">
        <f>IF(IFERROR('Timeliness Quarterly'!F$14,"error")="error","",IF('Timeliness Quarterly'!F$14&lt;'Timeliness Quarterly'!$D$12,'Timeliness Quarterly'!F$14,""))</f>
        <v>0</v>
      </c>
      <c r="F10" s="154" t="str">
        <f>IF(IFERROR('Timeliness Quarterly'!$K$12,"error")="error","",IF('Timeliness Quarterly'!$K$12=0,"",'Timeliness Quarterly'!$K$12))</f>
        <v/>
      </c>
      <c r="G10" s="115" t="str">
        <f>IF(IFERROR('Timeliness Quarterly'!$L$12,"error")="error","",IF('Timeliness Quarterly'!$L$12=0,"",'Timeliness Quarterly'!$L$12))</f>
        <v/>
      </c>
    </row>
    <row r="11" spans="1:7">
      <c r="A11" s="436"/>
      <c r="B11" s="77" t="str">
        <f>'Timeliness Quarterly'!$G$10</f>
        <v>1/1/17 - 3/31/17</v>
      </c>
      <c r="C11" s="78">
        <f>'Timeliness Quarterly'!$D$12</f>
        <v>0.8</v>
      </c>
      <c r="D11" s="79">
        <f>'Timeliness Quarterly'!$E$12</f>
        <v>2</v>
      </c>
      <c r="E11" s="80">
        <f>IF(IFERROR('Timeliness Quarterly'!G$14,"error")="error","",IF('Timeliness Quarterly'!G$14&lt;'Timeliness Quarterly'!$D$12,'Timeliness Quarterly'!G$14,""))</f>
        <v>0.71743388834476007</v>
      </c>
      <c r="F11" s="30" t="str">
        <f>IF(IFERROR('Timeliness Quarterly'!$M$12,"error")="error","",IF('Timeliness Quarterly'!$M$12=0,"",'Timeliness Quarterly'!$M$12))</f>
        <v/>
      </c>
      <c r="G11" s="116" t="str">
        <f>IF(IFERROR('Timeliness Quarterly'!$N$12,"error")="error","",IF('Timeliness Quarterly'!$N$12=0,"",'Timeliness Quarterly'!$N$12))</f>
        <v/>
      </c>
    </row>
    <row r="12" spans="1:7">
      <c r="A12" s="436"/>
      <c r="B12" s="77" t="str">
        <f>'Timeliness Quarterly'!$H$10</f>
        <v>4/1/17 - 6/30/17</v>
      </c>
      <c r="C12" s="78">
        <f>'Timeliness Quarterly'!$D$12</f>
        <v>0.8</v>
      </c>
      <c r="D12" s="79">
        <f>'Timeliness Quarterly'!$E$12</f>
        <v>2</v>
      </c>
      <c r="E12" s="80" t="str">
        <f>IF(IFERROR('Timeliness Quarterly'!H$14,"error")="error","",IF('Timeliness Quarterly'!H$14&lt;'Timeliness Quarterly'!$D$12,'Timeliness Quarterly'!H$14,""))</f>
        <v/>
      </c>
      <c r="F12" s="30" t="str">
        <f>IF(IFERROR('Timeliness Quarterly'!$O$12,"error")="error","",IF('Timeliness Quarterly'!$O$12=0,"",'Timeliness Quarterly'!$O$12))</f>
        <v/>
      </c>
      <c r="G12" s="116" t="str">
        <f>IF(IFERROR('Timeliness Quarterly'!$P$12,"error")="error","",IF('Timeliness Quarterly'!$P$12=0,"",'Timeliness Quarterly'!$P$12))</f>
        <v/>
      </c>
    </row>
    <row r="13" spans="1:7" ht="15.75" thickBot="1">
      <c r="A13" s="437"/>
      <c r="B13" s="81" t="str">
        <f>'Timeliness Quarterly'!$I$10</f>
        <v>7/1/17 - 9/30/17</v>
      </c>
      <c r="C13" s="82">
        <f>'Timeliness Quarterly'!$D$12</f>
        <v>0.8</v>
      </c>
      <c r="D13" s="83">
        <f>'Timeliness Quarterly'!$E$12</f>
        <v>2</v>
      </c>
      <c r="E13" s="84">
        <f>IF(IFERROR('Timeliness Quarterly'!I$14,"error")="error","",IF('Timeliness Quarterly'!I$14&lt;'Timeliness Quarterly'!$D$12,'Timeliness Quarterly'!I$14,""))</f>
        <v>0</v>
      </c>
      <c r="F13" s="155" t="str">
        <f>IF(IFERROR('Timeliness Quarterly'!$Q$12,"error")="error","",IF('Timeliness Quarterly'!$Q$12=0,"",'Timeliness Quarterly'!$Q$12))</f>
        <v/>
      </c>
      <c r="G13" s="117" t="str">
        <f>IF(IFERROR('Timeliness Quarterly'!$R$12,"error")="error","",IF('Timeliness Quarterly'!$R$12=0,"",'Timeliness Quarterly'!$R$12))</f>
        <v/>
      </c>
    </row>
    <row r="14" spans="1:7">
      <c r="A14" s="435" t="s">
        <v>128</v>
      </c>
      <c r="B14" s="73" t="str">
        <f>'Timeliness Quarterly'!$F$10</f>
        <v>10/1/16 - 12/31/16</v>
      </c>
      <c r="C14" s="74">
        <f>'Timeliness Quarterly'!$D$15</f>
        <v>0.8</v>
      </c>
      <c r="D14" s="85">
        <f>'Timeliness Quarterly'!$E$15</f>
        <v>3</v>
      </c>
      <c r="E14" s="76" t="str">
        <f>IF(IFERROR('Timeliness Quarterly'!F$17,"error")="error","",IF('Timeliness Quarterly'!F$17&lt;'Timeliness Quarterly'!$D$15,'Timeliness Quarterly'!F$17,""))</f>
        <v/>
      </c>
      <c r="F14" s="154" t="str">
        <f>IF(IFERROR('Timeliness Quarterly'!$K$15,"error")="error","",IF('Timeliness Quarterly'!$K$15=0,"",'Timeliness Quarterly'!$K$15))</f>
        <v/>
      </c>
      <c r="G14" s="115" t="str">
        <f>IF(IFERROR('Timeliness Quarterly'!$L$15,"error")="error","",IF('Timeliness Quarterly'!$L$15=0,"",'Timeliness Quarterly'!$L$15))</f>
        <v/>
      </c>
    </row>
    <row r="15" spans="1:7">
      <c r="A15" s="436"/>
      <c r="B15" s="77" t="str">
        <f>'Timeliness Quarterly'!$G$10</f>
        <v>1/1/17 - 3/31/17</v>
      </c>
      <c r="C15" s="78">
        <f>'Timeliness Quarterly'!$D$15</f>
        <v>0.8</v>
      </c>
      <c r="D15" s="86">
        <f>'Timeliness Quarterly'!$E$15</f>
        <v>3</v>
      </c>
      <c r="E15" s="80">
        <f>IF(IFERROR('Timeliness Quarterly'!G$17,"error")="error","",IF('Timeliness Quarterly'!G$17&lt;'Timeliness Quarterly'!$D$15,'Timeliness Quarterly'!G$17,""))</f>
        <v>0.63162024323264021</v>
      </c>
      <c r="F15" s="30" t="str">
        <f>IF(IFERROR('Timeliness Quarterly'!$M$15,"error")="error","",IF('Timeliness Quarterly'!$M$15=0,"",'Timeliness Quarterly'!$M$15))</f>
        <v/>
      </c>
      <c r="G15" s="116" t="str">
        <f>IF(IFERROR('Timeliness Quarterly'!$N$15,"error")="error","",IF('Timeliness Quarterly'!$N$15=0,"",'Timeliness Quarterly'!$N$15))</f>
        <v/>
      </c>
    </row>
    <row r="16" spans="1:7">
      <c r="A16" s="436"/>
      <c r="B16" s="77" t="str">
        <f>'Timeliness Quarterly'!$H$10</f>
        <v>4/1/17 - 6/30/17</v>
      </c>
      <c r="C16" s="78">
        <f>'Timeliness Quarterly'!$D$15</f>
        <v>0.8</v>
      </c>
      <c r="D16" s="86">
        <f>'Timeliness Quarterly'!$E$15</f>
        <v>3</v>
      </c>
      <c r="E16" s="80" t="str">
        <f>IF(IFERROR('Timeliness Quarterly'!H$17,"error")="error","",IF('Timeliness Quarterly'!H$17&lt;'Timeliness Quarterly'!$D$15,'Timeliness Quarterly'!H$17,""))</f>
        <v/>
      </c>
      <c r="F16" s="30" t="str">
        <f>IF(IFERROR('Timeliness Quarterly'!$O$15,"error")="error","",IF('Timeliness Quarterly'!$O$15=0,"",'Timeliness Quarterly'!$O$15))</f>
        <v/>
      </c>
      <c r="G16" s="116" t="str">
        <f>IF(IFERROR('Timeliness Quarterly'!$P$15,"error")="error","",IF('Timeliness Quarterly'!$P$15=0,"",'Timeliness Quarterly'!$P$15))</f>
        <v/>
      </c>
    </row>
    <row r="17" spans="1:7" ht="15.75" thickBot="1">
      <c r="A17" s="437"/>
      <c r="B17" s="81" t="str">
        <f>'Timeliness Quarterly'!$I$10</f>
        <v>7/1/17 - 9/30/17</v>
      </c>
      <c r="C17" s="82">
        <f>'Timeliness Quarterly'!$D$15</f>
        <v>0.8</v>
      </c>
      <c r="D17" s="87">
        <f>'Timeliness Quarterly'!$E$15</f>
        <v>3</v>
      </c>
      <c r="E17" s="84">
        <f>IF(IFERROR('Timeliness Quarterly'!I$17,"error")="error","",IF('Timeliness Quarterly'!I$17&lt;'Timeliness Quarterly'!$D$15,'Timeliness Quarterly'!I$17,""))</f>
        <v>0</v>
      </c>
      <c r="F17" s="155" t="str">
        <f>IF(IFERROR('Timeliness Quarterly'!$Q$15,"error")="error","",IF('Timeliness Quarterly'!$Q$15=0,"",'Timeliness Quarterly'!$Q$15))</f>
        <v/>
      </c>
      <c r="G17" s="117" t="str">
        <f>IF(IFERROR('Timeliness Quarterly'!$R$15,"error")="error","",IF('Timeliness Quarterly'!$R$15=0,"",'Timeliness Quarterly'!$R$15))</f>
        <v/>
      </c>
    </row>
    <row r="18" spans="1:7">
      <c r="A18" s="435" t="s">
        <v>34</v>
      </c>
      <c r="B18" s="73" t="str">
        <f>'Timeliness Quarterly'!$F$10</f>
        <v>10/1/16 - 12/31/16</v>
      </c>
      <c r="C18" s="74">
        <f>'Timeliness Quarterly'!$D$18</f>
        <v>0.8</v>
      </c>
      <c r="D18" s="88">
        <f>'Timeliness Quarterly'!$E$18</f>
        <v>2</v>
      </c>
      <c r="E18" s="76" t="str">
        <f>IF(IFERROR('Timeliness Quarterly'!F$20,"error")="error","",IF('Timeliness Quarterly'!F$20&lt;'Timeliness Quarterly'!$D$18,'Timeliness Quarterly'!F$20,""))</f>
        <v/>
      </c>
      <c r="F18" s="154" t="str">
        <f>IF(IFERROR('Timeliness Quarterly'!$K$18,"error")="error","",IF('Timeliness Quarterly'!$K$18=0,"",'Timeliness Quarterly'!$K$18))</f>
        <v/>
      </c>
      <c r="G18" s="115" t="str">
        <f>IF(IFERROR('Timeliness Quarterly'!$L$18,"error")="error","",IF('Timeliness Quarterly'!$L$18=0,"",'Timeliness Quarterly'!$L$18))</f>
        <v/>
      </c>
    </row>
    <row r="19" spans="1:7">
      <c r="A19" s="436"/>
      <c r="B19" s="77" t="str">
        <f>'Timeliness Quarterly'!$G$10</f>
        <v>1/1/17 - 3/31/17</v>
      </c>
      <c r="C19" s="78">
        <f>'Timeliness Quarterly'!$D$18</f>
        <v>0.8</v>
      </c>
      <c r="D19" s="89">
        <f>'Timeliness Quarterly'!$E$18</f>
        <v>2</v>
      </c>
      <c r="E19" s="80">
        <f>IF(IFERROR('Timeliness Quarterly'!G$20,"error")="error","",IF('Timeliness Quarterly'!G$20&lt;'Timeliness Quarterly'!$D$18,'Timeliness Quarterly'!G$20,""))</f>
        <v>0.65245202558635396</v>
      </c>
      <c r="F19" s="30" t="str">
        <f>IF(IFERROR('Timeliness Quarterly'!$M$18,"error")="error","",IF('Timeliness Quarterly'!$M$18=0,"",'Timeliness Quarterly'!$M$18))</f>
        <v/>
      </c>
      <c r="G19" s="116" t="str">
        <f>IF(IFERROR('Timeliness Quarterly'!$N$18,"error")="error","",IF('Timeliness Quarterly'!$N$18=0,"",'Timeliness Quarterly'!$N$18))</f>
        <v/>
      </c>
    </row>
    <row r="20" spans="1:7">
      <c r="A20" s="436"/>
      <c r="B20" s="77" t="str">
        <f>'Timeliness Quarterly'!$H$10</f>
        <v>4/1/17 - 6/30/17</v>
      </c>
      <c r="C20" s="78">
        <f>'Timeliness Quarterly'!$D$18</f>
        <v>0.8</v>
      </c>
      <c r="D20" s="89">
        <f>'Timeliness Quarterly'!$E$18</f>
        <v>2</v>
      </c>
      <c r="E20" s="80" t="str">
        <f>IF(IFERROR('Timeliness Quarterly'!H$20,"error")="error","",IF('Timeliness Quarterly'!H$20&lt;'Timeliness Quarterly'!$D$18,'Timeliness Quarterly'!H$20,""))</f>
        <v/>
      </c>
      <c r="F20" s="30" t="str">
        <f>IF(IFERROR('Timeliness Quarterly'!$O$18,"error")="error","",IF('Timeliness Quarterly'!$O$18=0,"",'Timeliness Quarterly'!$O$18))</f>
        <v/>
      </c>
      <c r="G20" s="116" t="str">
        <f>IF(IFERROR('Timeliness Quarterly'!$P$18,"error")="error","",IF('Timeliness Quarterly'!$P$18=0,"",'Timeliness Quarterly'!$P$18))</f>
        <v/>
      </c>
    </row>
    <row r="21" spans="1:7" ht="15.75" thickBot="1">
      <c r="A21" s="437"/>
      <c r="B21" s="81" t="str">
        <f>'Timeliness Quarterly'!$I$10</f>
        <v>7/1/17 - 9/30/17</v>
      </c>
      <c r="C21" s="82">
        <f>'Timeliness Quarterly'!$D$18</f>
        <v>0.8</v>
      </c>
      <c r="D21" s="90">
        <f>'Timeliness Quarterly'!$E$18</f>
        <v>2</v>
      </c>
      <c r="E21" s="84">
        <f>IF(IFERROR('Timeliness Quarterly'!I$20,"error")="error","",IF('Timeliness Quarterly'!I$20&lt;'Timeliness Quarterly'!$D$18,'Timeliness Quarterly'!I$20,""))</f>
        <v>0</v>
      </c>
      <c r="F21" s="155" t="str">
        <f>IF(IFERROR('Timeliness Quarterly'!$Q$18,"error")="error","",IF('Timeliness Quarterly'!$Q$18=0,"",'Timeliness Quarterly'!$Q$18))</f>
        <v/>
      </c>
      <c r="G21" s="117" t="str">
        <f>IF(IFERROR('Timeliness Quarterly'!$R$18,"error")="error","",IF('Timeliness Quarterly'!$R$18=0,"",'Timeliness Quarterly'!$R$18))</f>
        <v/>
      </c>
    </row>
    <row r="22" spans="1:7">
      <c r="A22" s="435" t="s">
        <v>129</v>
      </c>
      <c r="B22" s="73" t="str">
        <f>'Timeliness Quarterly'!$F$10</f>
        <v>10/1/16 - 12/31/16</v>
      </c>
      <c r="C22" s="74">
        <f>'Timeliness Quarterly'!$D$21</f>
        <v>0.8</v>
      </c>
      <c r="D22" s="88">
        <f>'Timeliness Quarterly'!$E$21</f>
        <v>3</v>
      </c>
      <c r="E22" s="76">
        <f>IF(IFERROR('Timeliness Quarterly'!F$23,"error")="error","",IF('Timeliness Quarterly'!F$23&lt;'Timeliness Quarterly'!$D$21,'Timeliness Quarterly'!F$23,""))</f>
        <v>0.69401444788441691</v>
      </c>
      <c r="F22" s="154" t="str">
        <f>IF(IFERROR('Timeliness Quarterly'!$K$21,"error")="error","",IF('Timeliness Quarterly'!$K$21=0,"",'Timeliness Quarterly'!$K$21))</f>
        <v/>
      </c>
      <c r="G22" s="115" t="str">
        <f>IF(IFERROR('Timeliness Quarterly'!$L$21,"error")="error","",IF('Timeliness Quarterly'!$L$21=0,"",'Timeliness Quarterly'!$L$21))</f>
        <v/>
      </c>
    </row>
    <row r="23" spans="1:7">
      <c r="A23" s="436"/>
      <c r="B23" s="77" t="str">
        <f>'Timeliness Quarterly'!$G$10</f>
        <v>1/1/17 - 3/31/17</v>
      </c>
      <c r="C23" s="78">
        <f>'Timeliness Quarterly'!$D$21</f>
        <v>0.8</v>
      </c>
      <c r="D23" s="89">
        <f>'Timeliness Quarterly'!$E$21</f>
        <v>3</v>
      </c>
      <c r="E23" s="80">
        <f>IF(IFERROR('Timeliness Quarterly'!G$23,"error")="error","",IF('Timeliness Quarterly'!G$23&lt;'Timeliness Quarterly'!$D$21,'Timeliness Quarterly'!G$23,""))</f>
        <v>0.45309882747068675</v>
      </c>
      <c r="F23" s="30" t="str">
        <f>IF(IFERROR('Timeliness Quarterly'!$M$21,"error")="error","",IF('Timeliness Quarterly'!$M$21=0,"",'Timeliness Quarterly'!$M$21))</f>
        <v/>
      </c>
      <c r="G23" s="116" t="str">
        <f>IF(IFERROR('Timeliness Quarterly'!$N$21,"error")="error","",IF('Timeliness Quarterly'!$N$21=0,"",'Timeliness Quarterly'!$N$21))</f>
        <v/>
      </c>
    </row>
    <row r="24" spans="1:7">
      <c r="A24" s="436"/>
      <c r="B24" s="77" t="str">
        <f>'Timeliness Quarterly'!$H$10</f>
        <v>4/1/17 - 6/30/17</v>
      </c>
      <c r="C24" s="78">
        <f>'Timeliness Quarterly'!$D$21</f>
        <v>0.8</v>
      </c>
      <c r="D24" s="89">
        <f>'Timeliness Quarterly'!$E$21</f>
        <v>3</v>
      </c>
      <c r="E24" s="80" t="str">
        <f>IF(IFERROR('Timeliness Quarterly'!H$23,"error")="error","",IF('Timeliness Quarterly'!H$23&lt;'Timeliness Quarterly'!$D$21,'Timeliness Quarterly'!H$23,""))</f>
        <v/>
      </c>
      <c r="F24" s="30" t="str">
        <f>IF(IFERROR('Timeliness Quarterly'!$O$21,"error")="error","",IF('Timeliness Quarterly'!$O$21=0,"",'Timeliness Quarterly'!$O$21))</f>
        <v/>
      </c>
      <c r="G24" s="116" t="str">
        <f>IF(IFERROR('Timeliness Quarterly'!$P$21,"error")="error","",IF('Timeliness Quarterly'!$P$21=0,"",'Timeliness Quarterly'!$P$21))</f>
        <v/>
      </c>
    </row>
    <row r="25" spans="1:7" ht="15.75" thickBot="1">
      <c r="A25" s="437"/>
      <c r="B25" s="81" t="str">
        <f>'Timeliness Quarterly'!$I$10</f>
        <v>7/1/17 - 9/30/17</v>
      </c>
      <c r="C25" s="82">
        <f>'Timeliness Quarterly'!$D$21</f>
        <v>0.8</v>
      </c>
      <c r="D25" s="90">
        <f>'Timeliness Quarterly'!$E$21</f>
        <v>3</v>
      </c>
      <c r="E25" s="84">
        <f>IF(IFERROR('Timeliness Quarterly'!I$23,"error")="error","",IF('Timeliness Quarterly'!I$23&lt;'Timeliness Quarterly'!$D$21,'Timeliness Quarterly'!I$23,""))</f>
        <v>0</v>
      </c>
      <c r="F25" s="155" t="str">
        <f>IF(IFERROR('Timeliness Quarterly'!$Q$21,"error")="error","",IF('Timeliness Quarterly'!$Q$21=0,"",'Timeliness Quarterly'!$Q$21))</f>
        <v/>
      </c>
      <c r="G25" s="117" t="str">
        <f>IF(IFERROR('Timeliness Quarterly'!$R$21,"error")="error","",IF('Timeliness Quarterly'!$R$21=0,"",'Timeliness Quarterly'!$R$21))</f>
        <v/>
      </c>
    </row>
    <row r="26" spans="1:7">
      <c r="A26" s="435" t="s">
        <v>130</v>
      </c>
      <c r="B26" s="73" t="str">
        <f>'Timeliness Quarterly'!$F$10</f>
        <v>10/1/16 - 12/31/16</v>
      </c>
      <c r="C26" s="74">
        <f>'Timeliness Quarterly'!$D$25</f>
        <v>0.8</v>
      </c>
      <c r="D26" s="88">
        <f>'Timeliness Quarterly'!$E$25</f>
        <v>2</v>
      </c>
      <c r="E26" s="76" t="str">
        <f>IF(IFERROR('Timeliness Quarterly'!F$27,"error")="error","",IF('Timeliness Quarterly'!F$27&lt;'Timeliness Quarterly'!$D$25,'Timeliness Quarterly'!F$27,""))</f>
        <v/>
      </c>
      <c r="F26" s="154" t="str">
        <f>IF(IFERROR('Timeliness Quarterly'!$K$25,"error")="error","",IF('Timeliness Quarterly'!$K$25=0,"",'Timeliness Quarterly'!$K$25))</f>
        <v/>
      </c>
      <c r="G26" s="115" t="str">
        <f>IF(IFERROR('Timeliness Quarterly'!$L$25,"error")="error","",IF('Timeliness Quarterly'!$L$25=0,"",'Timeliness Quarterly'!$L$25))</f>
        <v/>
      </c>
    </row>
    <row r="27" spans="1:7">
      <c r="A27" s="436"/>
      <c r="B27" s="77" t="str">
        <f>'Timeliness Quarterly'!$G$10</f>
        <v>1/1/17 - 3/31/17</v>
      </c>
      <c r="C27" s="78">
        <f>'Timeliness Quarterly'!$D$25</f>
        <v>0.8</v>
      </c>
      <c r="D27" s="89">
        <f>'Timeliness Quarterly'!$E$25</f>
        <v>2</v>
      </c>
      <c r="E27" s="91">
        <f>IF(IFERROR('Timeliness Quarterly'!G$27,"error")="error","",IF('Timeliness Quarterly'!G$27&lt;'Timeliness Quarterly'!$D$25,'Timeliness Quarterly'!G$27,""))</f>
        <v>0.6707589285714286</v>
      </c>
      <c r="F27" s="30" t="str">
        <f>IF(IFERROR('Timeliness Quarterly'!$M$25,"error")="error","",IF('Timeliness Quarterly'!$M$25=0,"",'Timeliness Quarterly'!$M$25))</f>
        <v/>
      </c>
      <c r="G27" s="116" t="str">
        <f>IF(IFERROR('Timeliness Quarterly'!$N$25,"error")="error","",IF('Timeliness Quarterly'!$N$25=0,"",'Timeliness Quarterly'!$N$25))</f>
        <v/>
      </c>
    </row>
    <row r="28" spans="1:7">
      <c r="A28" s="436"/>
      <c r="B28" s="77" t="str">
        <f>'Timeliness Quarterly'!$H$10</f>
        <v>4/1/17 - 6/30/17</v>
      </c>
      <c r="C28" s="78">
        <f>'Timeliness Quarterly'!$D$25</f>
        <v>0.8</v>
      </c>
      <c r="D28" s="89">
        <f>'Timeliness Quarterly'!$E$25</f>
        <v>2</v>
      </c>
      <c r="E28" s="91" t="str">
        <f>IF(IFERROR('Timeliness Quarterly'!H$27,"error")="error","",IF('Timeliness Quarterly'!H$27&lt;'Timeliness Quarterly'!$D$25,'Timeliness Quarterly'!H$27,""))</f>
        <v/>
      </c>
      <c r="F28" s="30" t="str">
        <f>IF(IFERROR('Timeliness Quarterly'!$O$25,"error")="error","",IF('Timeliness Quarterly'!$O$25=0,"",'Timeliness Quarterly'!$O$25))</f>
        <v/>
      </c>
      <c r="G28" s="116" t="str">
        <f>IF(IFERROR('Timeliness Quarterly'!$P$25,"error")="error","",IF('Timeliness Quarterly'!$P$25=0,"",'Timeliness Quarterly'!$P$25))</f>
        <v/>
      </c>
    </row>
    <row r="29" spans="1:7" ht="15.75" thickBot="1">
      <c r="A29" s="437"/>
      <c r="B29" s="81" t="str">
        <f>'Timeliness Quarterly'!$I$10</f>
        <v>7/1/17 - 9/30/17</v>
      </c>
      <c r="C29" s="82">
        <f>'Timeliness Quarterly'!$D$25</f>
        <v>0.8</v>
      </c>
      <c r="D29" s="90">
        <f>'Timeliness Quarterly'!$E$25</f>
        <v>2</v>
      </c>
      <c r="E29" s="92">
        <f>IF(IFERROR('Timeliness Quarterly'!I$27,"error")="error","",IF('Timeliness Quarterly'!I$27&lt;'Timeliness Quarterly'!$D$25,'Timeliness Quarterly'!I$27,""))</f>
        <v>0</v>
      </c>
      <c r="F29" s="155" t="str">
        <f>IF(IFERROR('Timeliness Quarterly'!$Q$25,"error")="error","",IF('Timeliness Quarterly'!$Q$25=0,"",'Timeliness Quarterly'!$Q$25))</f>
        <v/>
      </c>
      <c r="G29" s="117" t="str">
        <f>IF(IFERROR('Timeliness Quarterly'!$R$25,"error")="error","",IF('Timeliness Quarterly'!$R$25=0,"",'Timeliness Quarterly'!$R$25))</f>
        <v/>
      </c>
    </row>
    <row r="30" spans="1:7">
      <c r="A30" s="435" t="s">
        <v>131</v>
      </c>
      <c r="B30" s="73" t="str">
        <f>'Timeliness Quarterly'!$F$10</f>
        <v>10/1/16 - 12/31/16</v>
      </c>
      <c r="C30" s="74">
        <f>'Timeliness Quarterly'!$D$28</f>
        <v>0.8</v>
      </c>
      <c r="D30" s="88">
        <f>'Timeliness Quarterly'!$E$28</f>
        <v>2</v>
      </c>
      <c r="E30" s="76" t="str">
        <f>IF(IFERROR('Timeliness Quarterly'!F$30,"error")="error","",IF('Timeliness Quarterly'!F$30&lt;'Timeliness Quarterly'!$D$28,'Timeliness Quarterly'!F$30,""))</f>
        <v/>
      </c>
      <c r="F30" s="154" t="str">
        <f>IF(IFERROR('Timeliness Quarterly'!$K$28,"error")="error","",IF('Timeliness Quarterly'!$K$28=0,"",'Timeliness Quarterly'!$K$28))</f>
        <v/>
      </c>
      <c r="G30" s="115" t="str">
        <f>IF(IFERROR('Timeliness Quarterly'!$L$28,"error")="error","",IF('Timeliness Quarterly'!$L$28=0,"",'Timeliness Quarterly'!$L$28))</f>
        <v/>
      </c>
    </row>
    <row r="31" spans="1:7">
      <c r="A31" s="436"/>
      <c r="B31" s="77" t="str">
        <f>'Timeliness Quarterly'!$G$10</f>
        <v>1/1/17 - 3/31/17</v>
      </c>
      <c r="C31" s="78">
        <f>'Timeliness Quarterly'!$D$28</f>
        <v>0.8</v>
      </c>
      <c r="D31" s="89">
        <f>'Timeliness Quarterly'!$E$28</f>
        <v>2</v>
      </c>
      <c r="E31" s="91">
        <f>IF(IFERROR('Timeliness Quarterly'!G$30,"error")="error","",IF('Timeliness Quarterly'!G$30&lt;'Timeliness Quarterly'!$D$28,'Timeliness Quarterly'!G$30,""))</f>
        <v>0.64864864864864868</v>
      </c>
      <c r="F31" s="30" t="str">
        <f>IF(IFERROR('Timeliness Quarterly'!$M$28,"error")="error","",IF('Timeliness Quarterly'!$M$28=0,"",'Timeliness Quarterly'!$M$28))</f>
        <v/>
      </c>
      <c r="G31" s="116" t="str">
        <f>IF(IFERROR('Timeliness Quarterly'!$N$28,"error")="error","",IF('Timeliness Quarterly'!$N$28=0,"",'Timeliness Quarterly'!$N$28))</f>
        <v/>
      </c>
    </row>
    <row r="32" spans="1:7">
      <c r="A32" s="436"/>
      <c r="B32" s="77" t="str">
        <f>'Timeliness Quarterly'!$H$10</f>
        <v>4/1/17 - 6/30/17</v>
      </c>
      <c r="C32" s="78">
        <f>'Timeliness Quarterly'!$D$28</f>
        <v>0.8</v>
      </c>
      <c r="D32" s="89">
        <f>'Timeliness Quarterly'!$E$28</f>
        <v>2</v>
      </c>
      <c r="E32" s="91" t="str">
        <f>IF(IFERROR('Timeliness Quarterly'!H$30,"error")="error","",IF('Timeliness Quarterly'!H$30&lt;'Timeliness Quarterly'!$D$28,'Timeliness Quarterly'!H$30,""))</f>
        <v/>
      </c>
      <c r="F32" s="30" t="str">
        <f>IF(IFERROR('Timeliness Quarterly'!$O$28,"error")="error","",IF('Timeliness Quarterly'!$O$28=0,"",'Timeliness Quarterly'!$O$28))</f>
        <v/>
      </c>
      <c r="G32" s="116" t="str">
        <f>IF(IFERROR('Timeliness Quarterly'!$P$28,"error")="error","",IF('Timeliness Quarterly'!$P$28=0,"",'Timeliness Quarterly'!$P$28))</f>
        <v/>
      </c>
    </row>
    <row r="33" spans="1:7" ht="15.75" thickBot="1">
      <c r="A33" s="437"/>
      <c r="B33" s="81" t="str">
        <f>'Timeliness Quarterly'!$I$10</f>
        <v>7/1/17 - 9/30/17</v>
      </c>
      <c r="C33" s="82">
        <f>'Timeliness Quarterly'!$D$28</f>
        <v>0.8</v>
      </c>
      <c r="D33" s="90">
        <f>'Timeliness Quarterly'!$E$28</f>
        <v>2</v>
      </c>
      <c r="E33" s="92">
        <f>IF(IFERROR('Timeliness Quarterly'!I$30,"error")="error","",IF('Timeliness Quarterly'!I$30&lt;'Timeliness Quarterly'!$D$28,'Timeliness Quarterly'!I$30,""))</f>
        <v>0</v>
      </c>
      <c r="F33" s="155" t="str">
        <f>IF(IFERROR('Timeliness Quarterly'!$Q$28,"error")="error","",IF('Timeliness Quarterly'!$Q$28=0,"",'Timeliness Quarterly'!$Q$28))</f>
        <v/>
      </c>
      <c r="G33" s="117" t="str">
        <f>IF(IFERROR('Timeliness Quarterly'!$R$28,"error")="error","",IF('Timeliness Quarterly'!$R$28=0,"",'Timeliness Quarterly'!$R$28))</f>
        <v/>
      </c>
    </row>
    <row r="34" spans="1:7">
      <c r="A34" s="435" t="s">
        <v>132</v>
      </c>
      <c r="B34" s="73" t="str">
        <f>'Timeliness Quarterly'!$F$10</f>
        <v>10/1/16 - 12/31/16</v>
      </c>
      <c r="C34" s="74">
        <f>'Timeliness Quarterly'!$D$31</f>
        <v>0.8</v>
      </c>
      <c r="D34" s="88">
        <f>'Timeliness Quarterly'!$E$31</f>
        <v>4</v>
      </c>
      <c r="E34" s="76" t="str">
        <f>IF(IFERROR('Timeliness Quarterly'!F$33,"error")="error","",IF('Timeliness Quarterly'!F$33&lt;'Timeliness Quarterly'!$D$31,'Timeliness Quarterly'!F$33,""))</f>
        <v/>
      </c>
      <c r="F34" s="154" t="str">
        <f>IF(IFERROR('Timeliness Quarterly'!$K$31,"error")="error","",IF('Timeliness Quarterly'!$K$31=0,"",'Timeliness Quarterly'!$K$31))</f>
        <v/>
      </c>
      <c r="G34" s="115" t="str">
        <f>IF(IFERROR('Timeliness Quarterly'!$L$31,"error")="error","",IF('Timeliness Quarterly'!$L$31=0,"",'Timeliness Quarterly'!$L$31))</f>
        <v/>
      </c>
    </row>
    <row r="35" spans="1:7">
      <c r="A35" s="436"/>
      <c r="B35" s="77" t="str">
        <f>'Timeliness Quarterly'!$G$10</f>
        <v>1/1/17 - 3/31/17</v>
      </c>
      <c r="C35" s="78">
        <f>'Timeliness Quarterly'!$D$31</f>
        <v>0.8</v>
      </c>
      <c r="D35" s="89">
        <f>'Timeliness Quarterly'!$E$31</f>
        <v>4</v>
      </c>
      <c r="E35" s="91">
        <f>IF(IFERROR('Timeliness Quarterly'!G$33,"error")="error","",IF('Timeliness Quarterly'!G$33&lt;'Timeliness Quarterly'!$D$31,'Timeliness Quarterly'!G$33,""))</f>
        <v>0.54521646615926012</v>
      </c>
      <c r="F35" s="30" t="str">
        <f>IF(IFERROR('Timeliness Quarterly'!$M$31,"error")="error","",IF('Timeliness Quarterly'!$M$31=0,"",'Timeliness Quarterly'!$M$31))</f>
        <v/>
      </c>
      <c r="G35" s="116" t="str">
        <f>IF(IFERROR('Timeliness Quarterly'!$N$31,"error")="error","",IF('Timeliness Quarterly'!$N$31=0,"",'Timeliness Quarterly'!$N$31))</f>
        <v/>
      </c>
    </row>
    <row r="36" spans="1:7">
      <c r="A36" s="436"/>
      <c r="B36" s="77" t="str">
        <f>'Timeliness Quarterly'!$H$10</f>
        <v>4/1/17 - 6/30/17</v>
      </c>
      <c r="C36" s="78">
        <f>'Timeliness Quarterly'!$D$31</f>
        <v>0.8</v>
      </c>
      <c r="D36" s="89">
        <f>'Timeliness Quarterly'!$E$31</f>
        <v>4</v>
      </c>
      <c r="E36" s="91" t="str">
        <f>IF(IFERROR('Timeliness Quarterly'!H$33,"error")="error","",IF('Timeliness Quarterly'!H$33&lt;'Timeliness Quarterly'!$D$31,'Timeliness Quarterly'!H$33,""))</f>
        <v/>
      </c>
      <c r="F36" s="30" t="str">
        <f>IF(IFERROR('Timeliness Quarterly'!$O$31,"error")="error","",IF('Timeliness Quarterly'!$O$31=0,"",'Timeliness Quarterly'!$O$31))</f>
        <v/>
      </c>
      <c r="G36" s="116" t="str">
        <f>IF(IFERROR('Timeliness Quarterly'!$P$31,"error")="error","",IF('Timeliness Quarterly'!$P$31=0,"",'Timeliness Quarterly'!$P$31))</f>
        <v/>
      </c>
    </row>
    <row r="37" spans="1:7" ht="15.75" thickBot="1">
      <c r="A37" s="437"/>
      <c r="B37" s="81" t="str">
        <f>'Timeliness Quarterly'!$I$10</f>
        <v>7/1/17 - 9/30/17</v>
      </c>
      <c r="C37" s="82">
        <f>'Timeliness Quarterly'!$D$31</f>
        <v>0.8</v>
      </c>
      <c r="D37" s="90">
        <f>'Timeliness Quarterly'!$E$31</f>
        <v>4</v>
      </c>
      <c r="E37" s="92">
        <f>IF(IFERROR('Timeliness Quarterly'!I$33,"error")="error","",IF('Timeliness Quarterly'!I$33&lt;'Timeliness Quarterly'!$D$31,'Timeliness Quarterly'!I$33,""))</f>
        <v>0</v>
      </c>
      <c r="F37" s="155" t="str">
        <f>IF(IFERROR('Timeliness Quarterly'!$Q$31,"error")="error","",IF('Timeliness Quarterly'!$Q$31=0,"",'Timeliness Quarterly'!$Q$31))</f>
        <v/>
      </c>
      <c r="G37" s="117" t="str">
        <f>IF(IFERROR('Timeliness Quarterly'!$R$31,"error")="error","",IF('Timeliness Quarterly'!$R$31=0,"",'Timeliness Quarterly'!$R$31))</f>
        <v/>
      </c>
    </row>
    <row r="38" spans="1:7">
      <c r="A38" s="435" t="s">
        <v>37</v>
      </c>
      <c r="B38" s="73" t="str">
        <f>'Timeliness Quarterly'!$F$10</f>
        <v>10/1/16 - 12/31/16</v>
      </c>
      <c r="C38" s="74">
        <f>'Timeliness Quarterly'!$D$34</f>
        <v>0.8</v>
      </c>
      <c r="D38" s="88">
        <f>'Timeliness Quarterly'!$E$34</f>
        <v>2</v>
      </c>
      <c r="E38" s="76" t="str">
        <f>IF(IFERROR('Timeliness Quarterly'!F$36,"error")="error","",IF('Timeliness Quarterly'!F$36&lt;'Timeliness Quarterly'!$D$34,'Timeliness Quarterly'!F$36,""))</f>
        <v/>
      </c>
      <c r="F38" s="154" t="str">
        <f>IF(IFERROR('Timeliness Quarterly'!$K$34,"error")="error","",IF('Timeliness Quarterly'!$K$34=0,"",'Timeliness Quarterly'!$K$34))</f>
        <v/>
      </c>
      <c r="G38" s="115" t="str">
        <f>IF(IFERROR('Timeliness Quarterly'!$L$34,"error")="error","",IF('Timeliness Quarterly'!$L$34=0,"",'Timeliness Quarterly'!$L$34))</f>
        <v/>
      </c>
    </row>
    <row r="39" spans="1:7">
      <c r="A39" s="436"/>
      <c r="B39" s="77" t="str">
        <f>'Timeliness Quarterly'!$G$10</f>
        <v>1/1/17 - 3/31/17</v>
      </c>
      <c r="C39" s="78">
        <f>'Timeliness Quarterly'!$D$34</f>
        <v>0.8</v>
      </c>
      <c r="D39" s="89">
        <f>'Timeliness Quarterly'!$E$34</f>
        <v>2</v>
      </c>
      <c r="E39" s="91">
        <f>IF(IFERROR('Timeliness Quarterly'!G$36,"error")="error","",IF('Timeliness Quarterly'!G$36&lt;'Timeliness Quarterly'!$D$34,'Timeliness Quarterly'!G$36,""))</f>
        <v>0.47718631178707227</v>
      </c>
      <c r="F39" s="30" t="str">
        <f>IF(IFERROR('Timeliness Quarterly'!$M$34,"error")="error","",IF('Timeliness Quarterly'!$M$34=0,"",'Timeliness Quarterly'!$M$34))</f>
        <v/>
      </c>
      <c r="G39" s="116" t="str">
        <f>IF(IFERROR('Timeliness Quarterly'!$N$34,"error")="error","",IF('Timeliness Quarterly'!$N$34=0,"",'Timeliness Quarterly'!$N$34))</f>
        <v/>
      </c>
    </row>
    <row r="40" spans="1:7">
      <c r="A40" s="436"/>
      <c r="B40" s="77" t="str">
        <f>'Timeliness Quarterly'!$H$10</f>
        <v>4/1/17 - 6/30/17</v>
      </c>
      <c r="C40" s="78">
        <f>'Timeliness Quarterly'!$D$34</f>
        <v>0.8</v>
      </c>
      <c r="D40" s="89">
        <f>'Timeliness Quarterly'!$E$34</f>
        <v>2</v>
      </c>
      <c r="E40" s="91">
        <f>IF(IFERROR('Timeliness Quarterly'!H$36,"error")="error","",IF('Timeliness Quarterly'!H$36&lt;'Timeliness Quarterly'!$D$34,'Timeliness Quarterly'!H$36,""))</f>
        <v>0.78079911209766928</v>
      </c>
      <c r="F40" s="30" t="str">
        <f>IF(IFERROR('Timeliness Quarterly'!$O$34,"error")="error","",IF('Timeliness Quarterly'!$O$34=0,"",'Timeliness Quarterly'!$O$34))</f>
        <v/>
      </c>
      <c r="G40" s="116" t="str">
        <f>IF(IFERROR('Timeliness Quarterly'!$P$34,"error")="error","",IF('Timeliness Quarterly'!$P$34=0,"",'Timeliness Quarterly'!$P$34))</f>
        <v/>
      </c>
    </row>
    <row r="41" spans="1:7" ht="15.75" thickBot="1">
      <c r="A41" s="437"/>
      <c r="B41" s="81" t="str">
        <f>'Timeliness Quarterly'!$I$10</f>
        <v>7/1/17 - 9/30/17</v>
      </c>
      <c r="C41" s="82">
        <f>'Timeliness Quarterly'!$D$34</f>
        <v>0.8</v>
      </c>
      <c r="D41" s="90">
        <f>'Timeliness Quarterly'!$E$34</f>
        <v>2</v>
      </c>
      <c r="E41" s="92">
        <f>IF(IFERROR('Timeliness Quarterly'!I$36,"error")="error","",IF('Timeliness Quarterly'!I$36&lt;'Timeliness Quarterly'!$D$34,'Timeliness Quarterly'!I$36,""))</f>
        <v>0</v>
      </c>
      <c r="F41" s="155" t="str">
        <f>IF(IFERROR('Timeliness Quarterly'!$Q$34,"error")="error","",IF('Timeliness Quarterly'!$Q$34=0,"",'Timeliness Quarterly'!$Q$34))</f>
        <v/>
      </c>
      <c r="G41" s="117" t="str">
        <f>IF(IFERROR('Timeliness Quarterly'!$R$34,"error")="error","",IF('Timeliness Quarterly'!$R$34=0,"",'Timeliness Quarterly'!$R$34))</f>
        <v/>
      </c>
    </row>
    <row r="42" spans="1:7">
      <c r="A42" s="435" t="s">
        <v>38</v>
      </c>
      <c r="B42" s="73" t="str">
        <f>'Timeliness Quarterly'!$F$10</f>
        <v>10/1/16 - 12/31/16</v>
      </c>
      <c r="C42" s="74">
        <f>'Timeliness Quarterly'!$D$37</f>
        <v>0.8</v>
      </c>
      <c r="D42" s="88">
        <f>'Timeliness Quarterly'!$E$37</f>
        <v>3</v>
      </c>
      <c r="E42" s="76" t="str">
        <f>IF(IFERROR('Timeliness Quarterly'!F$39,"error")="error","",IF('Timeliness Quarterly'!F$39&lt;'Timeliness Quarterly'!$D$37,'Timeliness Quarterly'!F$39,""))</f>
        <v/>
      </c>
      <c r="F42" s="154" t="str">
        <f>IF(IFERROR('Timeliness Quarterly'!$K$37,"error")="error","",IF('Timeliness Quarterly'!$K$37=0,"",'Timeliness Quarterly'!$K$37))</f>
        <v/>
      </c>
      <c r="G42" s="115" t="str">
        <f>IF(IFERROR('Timeliness Quarterly'!$L$37,"error")="error","",IF('Timeliness Quarterly'!$L$37=0,"",'Timeliness Quarterly'!$L$37))</f>
        <v/>
      </c>
    </row>
    <row r="43" spans="1:7">
      <c r="A43" s="436"/>
      <c r="B43" s="77" t="str">
        <f>'Timeliness Quarterly'!$G$10</f>
        <v>1/1/17 - 3/31/17</v>
      </c>
      <c r="C43" s="78">
        <f>'Timeliness Quarterly'!$D$37</f>
        <v>0.8</v>
      </c>
      <c r="D43" s="89">
        <f>'Timeliness Quarterly'!$E$37</f>
        <v>3</v>
      </c>
      <c r="E43" s="91">
        <f>IF(IFERROR('Timeliness Quarterly'!G$39,"error")="error","",IF('Timeliness Quarterly'!G$39&lt;'Timeliness Quarterly'!$D$37,'Timeliness Quarterly'!G$39,""))</f>
        <v>0.68502994011976048</v>
      </c>
      <c r="F43" s="30" t="str">
        <f>IF(IFERROR('Timeliness Quarterly'!$M$37,"error")="error","",IF('Timeliness Quarterly'!$M$37=0,"",'Timeliness Quarterly'!$M$37))</f>
        <v/>
      </c>
      <c r="G43" s="116" t="str">
        <f>IF(IFERROR('Timeliness Quarterly'!$N$37,"error")="error","",IF('Timeliness Quarterly'!$N$37=0,"",'Timeliness Quarterly'!$N$37))</f>
        <v/>
      </c>
    </row>
    <row r="44" spans="1:7">
      <c r="A44" s="436"/>
      <c r="B44" s="77" t="str">
        <f>'Timeliness Quarterly'!$H$10</f>
        <v>4/1/17 - 6/30/17</v>
      </c>
      <c r="C44" s="78">
        <f>'Timeliness Quarterly'!$D$37</f>
        <v>0.8</v>
      </c>
      <c r="D44" s="89">
        <f>'Timeliness Quarterly'!$E$37</f>
        <v>3</v>
      </c>
      <c r="E44" s="91" t="str">
        <f>IF(IFERROR('Timeliness Quarterly'!H$39,"error")="error","",IF('Timeliness Quarterly'!H$39&lt;'Timeliness Quarterly'!$D$37,'Timeliness Quarterly'!H$39,""))</f>
        <v/>
      </c>
      <c r="F44" s="30" t="str">
        <f>IF(IFERROR('Timeliness Quarterly'!$O$37,"error")="error","",IF('Timeliness Quarterly'!$O$37=0,"",'Timeliness Quarterly'!$O$37))</f>
        <v/>
      </c>
      <c r="G44" s="116" t="str">
        <f>IF(IFERROR('Timeliness Quarterly'!$P$37,"error")="error","",IF('Timeliness Quarterly'!$P$37=0,"",'Timeliness Quarterly'!$P$37))</f>
        <v/>
      </c>
    </row>
    <row r="45" spans="1:7" ht="15.75" thickBot="1">
      <c r="A45" s="437"/>
      <c r="B45" s="81" t="str">
        <f>'Timeliness Quarterly'!$I$10</f>
        <v>7/1/17 - 9/30/17</v>
      </c>
      <c r="C45" s="82">
        <f>'Timeliness Quarterly'!$D$37</f>
        <v>0.8</v>
      </c>
      <c r="D45" s="90">
        <f>'Timeliness Quarterly'!$E$37</f>
        <v>3</v>
      </c>
      <c r="E45" s="92">
        <f>IF(IFERROR('Timeliness Quarterly'!I$39,"error")="error","",IF('Timeliness Quarterly'!I$39&lt;'Timeliness Quarterly'!$D$37,'Timeliness Quarterly'!I$39,""))</f>
        <v>0</v>
      </c>
      <c r="F45" s="155" t="str">
        <f>IF(IFERROR('Timeliness Quarterly'!$Q$37,"error")="error","",IF('Timeliness Quarterly'!$Q$37=0,"",'Timeliness Quarterly'!$Q$37))</f>
        <v/>
      </c>
      <c r="G45" s="117" t="str">
        <f>IF(IFERROR('Timeliness Quarterly'!$R$37,"error")="error","",IF('Timeliness Quarterly'!$R$37=0,"",'Timeliness Quarterly'!$R$37))</f>
        <v/>
      </c>
    </row>
    <row r="46" spans="1:7">
      <c r="A46" s="435" t="s">
        <v>39</v>
      </c>
      <c r="B46" s="73" t="str">
        <f>'Timeliness Quarterly'!$F$10</f>
        <v>10/1/16 - 12/31/16</v>
      </c>
      <c r="C46" s="74">
        <f>'Timeliness Quarterly'!$D$40</f>
        <v>0.8</v>
      </c>
      <c r="D46" s="88">
        <f>'Timeliness Quarterly'!$E$40</f>
        <v>2</v>
      </c>
      <c r="E46" s="76">
        <f>IF(IFERROR('Timeliness Quarterly'!F$42,"error")="error","",IF('Timeliness Quarterly'!F$42&lt;'Timeliness Quarterly'!$D$40,'Timeliness Quarterly'!F$42,""))</f>
        <v>0.6283783783783784</v>
      </c>
      <c r="F46" s="156" t="str">
        <f>IF(IFERROR('Timeliness Quarterly'!$K$40,"error")="error","",IF('Timeliness Quarterly'!$K$40=0,"",'Timeliness Quarterly'!$K$40))</f>
        <v/>
      </c>
      <c r="G46" s="115" t="str">
        <f>IF(IFERROR('Timeliness Quarterly'!$L$40,"error")="error","",IF('Timeliness Quarterly'!$L$40=0,"",'Timeliness Quarterly'!$L$40))</f>
        <v/>
      </c>
    </row>
    <row r="47" spans="1:7">
      <c r="A47" s="436"/>
      <c r="B47" s="77" t="str">
        <f>'Timeliness Quarterly'!$G$10</f>
        <v>1/1/17 - 3/31/17</v>
      </c>
      <c r="C47" s="78">
        <f>'Timeliness Quarterly'!$D$40</f>
        <v>0.8</v>
      </c>
      <c r="D47" s="89">
        <f>'Timeliness Quarterly'!$E$40</f>
        <v>2</v>
      </c>
      <c r="E47" s="91">
        <f>IF(IFERROR('Timeliness Quarterly'!G$42,"error")="error","",IF('Timeliness Quarterly'!G$42&lt;'Timeliness Quarterly'!$D$40,'Timeliness Quarterly'!G$42,""))</f>
        <v>0.52845528455284552</v>
      </c>
      <c r="F47" s="30" t="str">
        <f>IF(IFERROR('Timeliness Quarterly'!$M$40,"error")="error","",IF('Timeliness Quarterly'!$M$40=0,"",'Timeliness Quarterly'!$M$40))</f>
        <v/>
      </c>
      <c r="G47" s="116" t="str">
        <f>IF(IFERROR('Timeliness Quarterly'!$N$40,"error")="error","",IF('Timeliness Quarterly'!$N$40=0,"",'Timeliness Quarterly'!$N$40))</f>
        <v/>
      </c>
    </row>
    <row r="48" spans="1:7">
      <c r="A48" s="436"/>
      <c r="B48" s="77" t="str">
        <f>'Timeliness Quarterly'!$H$10</f>
        <v>4/1/17 - 6/30/17</v>
      </c>
      <c r="C48" s="78">
        <f>'Timeliness Quarterly'!$D$40</f>
        <v>0.8</v>
      </c>
      <c r="D48" s="89">
        <f>'Timeliness Quarterly'!$E$40</f>
        <v>2</v>
      </c>
      <c r="E48" s="91" t="str">
        <f>IF(IFERROR('Timeliness Quarterly'!H$42,"error")="error","",IF('Timeliness Quarterly'!H$42&lt;'Timeliness Quarterly'!$D$40,'Timeliness Quarterly'!H$42,""))</f>
        <v/>
      </c>
      <c r="F48" s="30" t="str">
        <f>IF(IFERROR('Timeliness Quarterly'!$O$40,"error")="error","",IF('Timeliness Quarterly'!$O$40=0,"",'Timeliness Quarterly'!$O$40))</f>
        <v/>
      </c>
      <c r="G48" s="116" t="str">
        <f>IF(IFERROR('Timeliness Quarterly'!$P$40,"error")="error","",IF('Timeliness Quarterly'!$P$40=0,"",'Timeliness Quarterly'!$P$40))</f>
        <v/>
      </c>
    </row>
    <row r="49" spans="1:7" ht="15.75" thickBot="1">
      <c r="A49" s="437"/>
      <c r="B49" s="81" t="str">
        <f>'Timeliness Quarterly'!$I$10</f>
        <v>7/1/17 - 9/30/17</v>
      </c>
      <c r="C49" s="82">
        <f>'Timeliness Quarterly'!$D$40</f>
        <v>0.8</v>
      </c>
      <c r="D49" s="90">
        <f>'Timeliness Quarterly'!$E$40</f>
        <v>2</v>
      </c>
      <c r="E49" s="92">
        <f>IF(IFERROR('Timeliness Quarterly'!I$42,"error")="error","",IF('Timeliness Quarterly'!I$42&lt;'Timeliness Quarterly'!$D$40,'Timeliness Quarterly'!I$42,""))</f>
        <v>0</v>
      </c>
      <c r="F49" s="155" t="str">
        <f>IF(IFERROR('Timeliness Quarterly'!$Q$40,"error")="error","",IF('Timeliness Quarterly'!$Q$40=0,"",'Timeliness Quarterly'!$Q$40))</f>
        <v/>
      </c>
      <c r="G49" s="117" t="str">
        <f>IF(IFERROR('Timeliness Quarterly'!$R$40,"error")="error","",IF('Timeliness Quarterly'!$R$40=0,"",'Timeliness Quarterly'!$R$40))</f>
        <v/>
      </c>
    </row>
    <row r="50" spans="1:7">
      <c r="A50" s="93"/>
      <c r="B50" s="94"/>
      <c r="C50" s="95"/>
      <c r="D50" s="96"/>
      <c r="E50" s="97"/>
      <c r="F50" s="157"/>
      <c r="G50" s="125"/>
    </row>
    <row r="51" spans="1:7">
      <c r="F51" s="123"/>
    </row>
    <row r="52" spans="1:7" ht="45.75" thickBot="1">
      <c r="A52" s="120" t="s">
        <v>147</v>
      </c>
      <c r="B52" s="72" t="s">
        <v>139</v>
      </c>
      <c r="C52" s="71" t="s">
        <v>140</v>
      </c>
      <c r="D52" s="71" t="str">
        <f>'Timeliness Quarterly'!E46</f>
        <v># Of Business Days</v>
      </c>
      <c r="E52" s="71" t="s">
        <v>141</v>
      </c>
      <c r="F52" s="71" t="s">
        <v>133</v>
      </c>
      <c r="G52" s="71" t="s">
        <v>134</v>
      </c>
    </row>
    <row r="53" spans="1:7">
      <c r="A53" s="435" t="s">
        <v>127</v>
      </c>
      <c r="B53" s="73" t="str">
        <f>'Timeliness Quarterly'!$F$46</f>
        <v>10/1/16 - 12/31/16</v>
      </c>
      <c r="C53" s="74">
        <f>'Timeliness Quarterly'!$D$48</f>
        <v>0.8</v>
      </c>
      <c r="D53" s="98">
        <f>'Timeliness Quarterly'!$E$48</f>
        <v>3</v>
      </c>
      <c r="E53" s="99" t="str">
        <f>IF(IFERROR('Timeliness Quarterly'!F$50,"error")="error","",IF('Timeliness Quarterly'!F$50&lt;'Timeliness Quarterly'!$D$48,'Timeliness Quarterly'!F$50,""))</f>
        <v/>
      </c>
      <c r="F53" s="154" t="str">
        <f>IF(IFERROR('Timeliness Quarterly'!$K$48,"error")="error","",IF('Timeliness Quarterly'!$K$48=0,"",'Timeliness Quarterly'!$K$48))</f>
        <v/>
      </c>
      <c r="G53" s="115" t="str">
        <f>IF(IFERROR('Timeliness Quarterly'!$L$48,"error")="error","",IF('Timeliness Quarterly'!$L$48=0,"",'Timeliness Quarterly'!$L$48))</f>
        <v/>
      </c>
    </row>
    <row r="54" spans="1:7">
      <c r="A54" s="436"/>
      <c r="B54" s="77" t="str">
        <f>'Timeliness Quarterly'!$G$46</f>
        <v>1/1/17 - 3/31/17</v>
      </c>
      <c r="C54" s="78">
        <f>'Timeliness Quarterly'!$D$48</f>
        <v>0.8</v>
      </c>
      <c r="D54" s="100">
        <f>'Timeliness Quarterly'!$E$48</f>
        <v>3</v>
      </c>
      <c r="E54" s="101" t="str">
        <f>IF(IFERROR('Timeliness Quarterly'!G$50,"error")="error","",IF('Timeliness Quarterly'!G$50&lt;'Timeliness Quarterly'!$D$48,'Timeliness Quarterly'!G$50,""))</f>
        <v/>
      </c>
      <c r="F54" s="30" t="str">
        <f>IF(IFERROR('Timeliness Quarterly'!$M$48,"error")="error","",IF('Timeliness Quarterly'!$M$48=0,"",'Timeliness Quarterly'!$M$48))</f>
        <v/>
      </c>
      <c r="G54" s="116" t="str">
        <f>IF(IFERROR('Timeliness Quarterly'!$N$48,"error")="error","",IF('Timeliness Quarterly'!$N$48=0,"",'Timeliness Quarterly'!$N$48))</f>
        <v/>
      </c>
    </row>
    <row r="55" spans="1:7">
      <c r="A55" s="436"/>
      <c r="B55" s="77" t="str">
        <f>'Timeliness Quarterly'!$H$46</f>
        <v>4/1/17 - 6/30/17</v>
      </c>
      <c r="C55" s="78">
        <f>'Timeliness Quarterly'!$D$48</f>
        <v>0.8</v>
      </c>
      <c r="D55" s="100">
        <f>'Timeliness Quarterly'!$E$48</f>
        <v>3</v>
      </c>
      <c r="E55" s="101" t="str">
        <f>IF(IFERROR('Timeliness Quarterly'!H$50,"error")="error","",IF('Timeliness Quarterly'!H$50&lt;'Timeliness Quarterly'!$D$48,'Timeliness Quarterly'!H$50,""))</f>
        <v/>
      </c>
      <c r="F55" s="30" t="str">
        <f>IF(IFERROR('Timeliness Quarterly'!$O$48,"error")="error","",IF('Timeliness Quarterly'!$O$48=0,"",'Timeliness Quarterly'!$O$48))</f>
        <v/>
      </c>
      <c r="G55" s="116" t="str">
        <f>IF(IFERROR('Timeliness Quarterly'!$P$48,"error")="error","",IF('Timeliness Quarterly'!$P$48=0,"",'Timeliness Quarterly'!$P$48))</f>
        <v/>
      </c>
    </row>
    <row r="56" spans="1:7" ht="15.75" thickBot="1">
      <c r="A56" s="437"/>
      <c r="B56" s="81" t="str">
        <f>'Timeliness Quarterly'!$I$46</f>
        <v>7/1/17 - 9/30/17</v>
      </c>
      <c r="C56" s="82">
        <f>'Timeliness Quarterly'!$D$48</f>
        <v>0.8</v>
      </c>
      <c r="D56" s="102">
        <f>'Timeliness Quarterly'!$E$48</f>
        <v>3</v>
      </c>
      <c r="E56" s="103">
        <f>IF(IFERROR('Timeliness Quarterly'!I$50,"error")="error","",IF('Timeliness Quarterly'!I$50&lt;'Timeliness Quarterly'!$D$48,'Timeliness Quarterly'!I$50,""))</f>
        <v>0</v>
      </c>
      <c r="F56" s="155" t="str">
        <f>IF(IFERROR('Timeliness Quarterly'!$Q$48,"error")="error","",IF('Timeliness Quarterly'!$Q$48=0,"",'Timeliness Quarterly'!$Q$48))</f>
        <v/>
      </c>
      <c r="G56" s="117" t="str">
        <f>IF(IFERROR('Timeliness Quarterly'!$R$48,"error")="error","",IF('Timeliness Quarterly'!$R$48=0,"",'Timeliness Quarterly'!$R$48))</f>
        <v/>
      </c>
    </row>
    <row r="57" spans="1:7">
      <c r="A57" s="435" t="s">
        <v>128</v>
      </c>
      <c r="B57" s="73" t="str">
        <f>'Timeliness Quarterly'!$F$46</f>
        <v>10/1/16 - 12/31/16</v>
      </c>
      <c r="C57" s="74">
        <f>'Timeliness Quarterly'!$D$51</f>
        <v>0.8</v>
      </c>
      <c r="D57" s="88">
        <f>'Timeliness Quarterly'!$E$51</f>
        <v>3</v>
      </c>
      <c r="E57" s="99" t="str">
        <f>IF(IFERROR('Timeliness Quarterly'!F$53,"error")="error","",IF('Timeliness Quarterly'!F$53&lt;'Timeliness Quarterly'!$D$51,'Timeliness Quarterly'!F$53,""))</f>
        <v/>
      </c>
      <c r="F57" s="154" t="str">
        <f>IF(IFERROR('Timeliness Quarterly'!$K$51,"error")="error","",IF('Timeliness Quarterly'!$K$51=0,"",'Timeliness Quarterly'!$K$51))</f>
        <v/>
      </c>
      <c r="G57" s="115" t="str">
        <f>IF(IFERROR('Timeliness Quarterly'!$L$51,"error")="error","",IF('Timeliness Quarterly'!$L$51=0,"",'Timeliness Quarterly'!$L$51))</f>
        <v/>
      </c>
    </row>
    <row r="58" spans="1:7">
      <c r="A58" s="436"/>
      <c r="B58" s="77" t="str">
        <f>'Timeliness Quarterly'!$G$46</f>
        <v>1/1/17 - 3/31/17</v>
      </c>
      <c r="C58" s="104">
        <f>'Timeliness Quarterly'!$D$51</f>
        <v>0.8</v>
      </c>
      <c r="D58" s="105">
        <f>'Timeliness Quarterly'!$E$51</f>
        <v>3</v>
      </c>
      <c r="E58" s="106" t="str">
        <f>IF(IFERROR('Timeliness Quarterly'!G$53,"error")="error","",IF('Timeliness Quarterly'!G$53&lt;'Timeliness Quarterly'!$D$51,'Timeliness Quarterly'!G$53,""))</f>
        <v/>
      </c>
      <c r="F58" s="30" t="str">
        <f>IF(IFERROR('Timeliness Quarterly'!$M$51,"error")="error","",IF('Timeliness Quarterly'!$M$51=0,"",'Timeliness Quarterly'!$M$51))</f>
        <v/>
      </c>
      <c r="G58" s="116" t="str">
        <f>IF(IFERROR('Timeliness Quarterly'!$N$51,"error")="error","",IF('Timeliness Quarterly'!$N$51=0,"",'Timeliness Quarterly'!$N$51))</f>
        <v/>
      </c>
    </row>
    <row r="59" spans="1:7">
      <c r="A59" s="436"/>
      <c r="B59" s="77" t="str">
        <f>'Timeliness Quarterly'!$H$46</f>
        <v>4/1/17 - 6/30/17</v>
      </c>
      <c r="C59" s="104">
        <f>'Timeliness Quarterly'!$D$51</f>
        <v>0.8</v>
      </c>
      <c r="D59" s="105">
        <f>'Timeliness Quarterly'!$E$51</f>
        <v>3</v>
      </c>
      <c r="E59" s="106" t="str">
        <f>IF(IFERROR('Timeliness Quarterly'!H$53,"error")="error","",IF('Timeliness Quarterly'!H$53&lt;'Timeliness Quarterly'!$D$51,'Timeliness Quarterly'!H$53,""))</f>
        <v/>
      </c>
      <c r="F59" s="30" t="str">
        <f>IF(IFERROR('Timeliness Quarterly'!$O$51,"error")="error","",IF('Timeliness Quarterly'!$O$51=0,"",'Timeliness Quarterly'!$O$51))</f>
        <v/>
      </c>
      <c r="G59" s="116" t="str">
        <f>IF(IFERROR('Timeliness Quarterly'!$P$51,"error")="error","",IF('Timeliness Quarterly'!$P$51=0,"",'Timeliness Quarterly'!$P$51))</f>
        <v/>
      </c>
    </row>
    <row r="60" spans="1:7" ht="15.75" thickBot="1">
      <c r="A60" s="437"/>
      <c r="B60" s="81" t="str">
        <f>'Timeliness Quarterly'!$I$46</f>
        <v>7/1/17 - 9/30/17</v>
      </c>
      <c r="C60" s="107">
        <f>'Timeliness Quarterly'!$D$51</f>
        <v>0.8</v>
      </c>
      <c r="D60" s="108">
        <f>'Timeliness Quarterly'!$E$51</f>
        <v>3</v>
      </c>
      <c r="E60" s="109">
        <f>IF(IFERROR('Timeliness Quarterly'!I$53,"error")="error","",IF('Timeliness Quarterly'!I$53&lt;'Timeliness Quarterly'!$D$51,'Timeliness Quarterly'!I$53,""))</f>
        <v>0</v>
      </c>
      <c r="F60" s="155" t="str">
        <f>IF(IFERROR('Timeliness Quarterly'!$Q$51,"error")="error","",IF('Timeliness Quarterly'!$Q$51=0,"",'Timeliness Quarterly'!$Q$51))</f>
        <v/>
      </c>
      <c r="G60" s="117" t="str">
        <f>IF(IFERROR('Timeliness Quarterly'!$R$51,"error")="error","",IF('Timeliness Quarterly'!$R$51=0,"",'Timeliness Quarterly'!$R$51))</f>
        <v/>
      </c>
    </row>
    <row r="61" spans="1:7">
      <c r="A61" s="435" t="s">
        <v>34</v>
      </c>
      <c r="B61" s="73" t="str">
        <f>'Timeliness Quarterly'!$F$46</f>
        <v>10/1/16 - 12/31/16</v>
      </c>
      <c r="C61" s="74">
        <f>'Timeliness Quarterly'!$D$54</f>
        <v>0.8</v>
      </c>
      <c r="D61" s="88">
        <f>'Timeliness Quarterly'!$E$54</f>
        <v>3</v>
      </c>
      <c r="E61" s="99" t="str">
        <f>IF(IFERROR('Timeliness Quarterly'!F$56,"error")="error","",IF('Timeliness Quarterly'!F$56&lt;'Timeliness Quarterly'!$D$54,'Timeliness Quarterly'!F$56,""))</f>
        <v/>
      </c>
      <c r="F61" s="154" t="str">
        <f>IF(IFERROR('Timeliness Quarterly'!$K$54,"error")="error","",IF('Timeliness Quarterly'!$K$54=0,"",'Timeliness Quarterly'!$K$54))</f>
        <v/>
      </c>
      <c r="G61" s="115" t="str">
        <f>IF(IFERROR('Timeliness Quarterly'!$L$54,"error")="error","",IF('Timeliness Quarterly'!$L$54=0,"",'Timeliness Quarterly'!$L$54))</f>
        <v/>
      </c>
    </row>
    <row r="62" spans="1:7">
      <c r="A62" s="436"/>
      <c r="B62" s="77" t="str">
        <f>'Timeliness Quarterly'!$G$46</f>
        <v>1/1/17 - 3/31/17</v>
      </c>
      <c r="C62" s="104">
        <f>'Timeliness Quarterly'!$D$54</f>
        <v>0.8</v>
      </c>
      <c r="D62" s="105">
        <f>'Timeliness Quarterly'!$E$54</f>
        <v>3</v>
      </c>
      <c r="E62" s="106" t="str">
        <f>IF(IFERROR('Timeliness Quarterly'!G$56,"error")="error","",IF('Timeliness Quarterly'!G$56&lt;'Timeliness Quarterly'!$D$54,'Timeliness Quarterly'!G$56,""))</f>
        <v/>
      </c>
      <c r="F62" s="30" t="str">
        <f>IF(IFERROR('Timeliness Quarterly'!$M$54,"error")="error","",IF('Timeliness Quarterly'!$M$54=0,"",'Timeliness Quarterly'!$M$54))</f>
        <v/>
      </c>
      <c r="G62" s="116" t="str">
        <f>IF(IFERROR('Timeliness Quarterly'!$N$54,"error")="error","",IF('Timeliness Quarterly'!$N$54=0,"",'Timeliness Quarterly'!$N$54))</f>
        <v/>
      </c>
    </row>
    <row r="63" spans="1:7">
      <c r="A63" s="436"/>
      <c r="B63" s="77" t="str">
        <f>'Timeliness Quarterly'!$H$46</f>
        <v>4/1/17 - 6/30/17</v>
      </c>
      <c r="C63" s="104">
        <f>'Timeliness Quarterly'!$D$54</f>
        <v>0.8</v>
      </c>
      <c r="D63" s="105">
        <f>'Timeliness Quarterly'!$E$54</f>
        <v>3</v>
      </c>
      <c r="E63" s="106" t="str">
        <f>IF(IFERROR('Timeliness Quarterly'!H$56,"error")="error","",IF('Timeliness Quarterly'!H$56&lt;'Timeliness Quarterly'!$D$54,'Timeliness Quarterly'!H$56,""))</f>
        <v/>
      </c>
      <c r="F63" s="30" t="str">
        <f>IF(IFERROR('Timeliness Quarterly'!$O$54,"error")="error","",IF('Timeliness Quarterly'!$O$54=0,"",'Timeliness Quarterly'!$O$54))</f>
        <v/>
      </c>
      <c r="G63" s="116" t="str">
        <f>IF(IFERROR('Timeliness Quarterly'!$P$54,"error")="error","",IF('Timeliness Quarterly'!$P$54=0,"",'Timeliness Quarterly'!$P$54))</f>
        <v/>
      </c>
    </row>
    <row r="64" spans="1:7" ht="15.75" thickBot="1">
      <c r="A64" s="437"/>
      <c r="B64" s="81" t="str">
        <f>'Timeliness Quarterly'!$I$46</f>
        <v>7/1/17 - 9/30/17</v>
      </c>
      <c r="C64" s="107">
        <f>'Timeliness Quarterly'!$D$54</f>
        <v>0.8</v>
      </c>
      <c r="D64" s="108">
        <f>'Timeliness Quarterly'!$E$54</f>
        <v>3</v>
      </c>
      <c r="E64" s="109">
        <f>IF(IFERROR('Timeliness Quarterly'!I$56,"error")="error","",IF('Timeliness Quarterly'!I$56&lt;'Timeliness Quarterly'!$D$54,'Timeliness Quarterly'!I$56,""))</f>
        <v>0</v>
      </c>
      <c r="F64" s="155" t="str">
        <f>IF(IFERROR('Timeliness Quarterly'!$Q$54,"error")="error","",IF('Timeliness Quarterly'!$Q$54=0,"",'Timeliness Quarterly'!$Q$54))</f>
        <v/>
      </c>
      <c r="G64" s="117" t="str">
        <f>IF(IFERROR('Timeliness Quarterly'!$R$54,"error")="error","",IF('Timeliness Quarterly'!$R$54=0,"",'Timeliness Quarterly'!$R$54))</f>
        <v/>
      </c>
    </row>
    <row r="65" spans="1:7">
      <c r="A65" s="438" t="s">
        <v>129</v>
      </c>
      <c r="B65" s="110" t="str">
        <f>'Timeliness Quarterly'!$F$46</f>
        <v>10/1/16 - 12/31/16</v>
      </c>
      <c r="C65" s="104">
        <f>'Timeliness Quarterly'!$D$57</f>
        <v>0.8</v>
      </c>
      <c r="D65" s="105">
        <f>'Timeliness Quarterly'!$E$57</f>
        <v>3</v>
      </c>
      <c r="E65" s="106" t="str">
        <f>IF(IFERROR('Timeliness Quarterly'!F$59,"error")="error","",IF('Timeliness Quarterly'!F$59&lt;'Timeliness Quarterly'!$D$57,'Timeliness Quarterly'!F$59,""))</f>
        <v/>
      </c>
      <c r="F65" s="158" t="str">
        <f>IF(IFERROR('Timeliness Quarterly'!$K$57,"error")="error","",IF('Timeliness Quarterly'!$K$57=0,"",'Timeliness Quarterly'!$K$57))</f>
        <v/>
      </c>
      <c r="G65" s="118" t="str">
        <f>IF(IFERROR('Timeliness Quarterly'!$L$57,"error")="error","",IF('Timeliness Quarterly'!$L$57=0,"",'Timeliness Quarterly'!$L$57))</f>
        <v/>
      </c>
    </row>
    <row r="66" spans="1:7">
      <c r="A66" s="439"/>
      <c r="B66" s="77" t="str">
        <f>'Timeliness Quarterly'!$G$46</f>
        <v>1/1/17 - 3/31/17</v>
      </c>
      <c r="C66" s="104">
        <f>'Timeliness Quarterly'!$D$57</f>
        <v>0.8</v>
      </c>
      <c r="D66" s="105">
        <f>'Timeliness Quarterly'!$E$57</f>
        <v>3</v>
      </c>
      <c r="E66" s="106" t="str">
        <f>IF(IFERROR('Timeliness Quarterly'!G$59,"error")="error","",IF('Timeliness Quarterly'!G$59&lt;'Timeliness Quarterly'!$D$57,'Timeliness Quarterly'!G$59,""))</f>
        <v/>
      </c>
      <c r="F66" s="30" t="str">
        <f>IF(IFERROR('Timeliness Quarterly'!$M$57,"error")="error","",IF('Timeliness Quarterly'!$M$57=0,"",'Timeliness Quarterly'!$M$57))</f>
        <v/>
      </c>
      <c r="G66" s="116" t="str">
        <f>IF(IFERROR('Timeliness Quarterly'!$N$57,"error")="error","",IF('Timeliness Quarterly'!$N$57=0,"",'Timeliness Quarterly'!$N$57))</f>
        <v/>
      </c>
    </row>
    <row r="67" spans="1:7">
      <c r="A67" s="439"/>
      <c r="B67" s="77" t="str">
        <f>'Timeliness Quarterly'!$H$46</f>
        <v>4/1/17 - 6/30/17</v>
      </c>
      <c r="C67" s="104">
        <f>'Timeliness Quarterly'!$D$57</f>
        <v>0.8</v>
      </c>
      <c r="D67" s="105">
        <f>'Timeliness Quarterly'!$E$57</f>
        <v>3</v>
      </c>
      <c r="E67" s="106" t="str">
        <f>IF(IFERROR('Timeliness Quarterly'!H$59,"error")="error","",IF('Timeliness Quarterly'!H$59&lt;'Timeliness Quarterly'!$D$57,'Timeliness Quarterly'!H$59,""))</f>
        <v/>
      </c>
      <c r="F67" s="30" t="str">
        <f>IF(IFERROR('Timeliness Quarterly'!$O$57,"error")="error","",IF('Timeliness Quarterly'!$O$57=0,"",'Timeliness Quarterly'!$O$57))</f>
        <v/>
      </c>
      <c r="G67" s="116" t="str">
        <f>IF(IFERROR('Timeliness Quarterly'!$P$57,"error")="error","",IF('Timeliness Quarterly'!$P$57=0,"",'Timeliness Quarterly'!$P$57))</f>
        <v/>
      </c>
    </row>
    <row r="68" spans="1:7" ht="15.75" thickBot="1">
      <c r="A68" s="440"/>
      <c r="B68" s="111" t="str">
        <f>'Timeliness Quarterly'!$I$46</f>
        <v>7/1/17 - 9/30/17</v>
      </c>
      <c r="C68" s="112">
        <f>'Timeliness Quarterly'!$D$57</f>
        <v>0.8</v>
      </c>
      <c r="D68" s="113">
        <f>'Timeliness Quarterly'!$E$57</f>
        <v>3</v>
      </c>
      <c r="E68" s="114">
        <f>IF(IFERROR('Timeliness Quarterly'!I$59,"error")="error","",IF('Timeliness Quarterly'!I$59&lt;'Timeliness Quarterly'!$D$57,'Timeliness Quarterly'!I$59,""))</f>
        <v>0</v>
      </c>
      <c r="F68" s="159" t="str">
        <f>IF(IFERROR('Timeliness Quarterly'!$Q$57,"error")="error","",IF('Timeliness Quarterly'!$Q$57=0,"",'Timeliness Quarterly'!$Q$57))</f>
        <v/>
      </c>
      <c r="G68" s="119" t="str">
        <f>IF(IFERROR('Timeliness Quarterly'!$R$57,"error")="error","",IF('Timeliness Quarterly'!$R$57=0,"",'Timeliness Quarterly'!$R$57))</f>
        <v/>
      </c>
    </row>
    <row r="69" spans="1:7">
      <c r="A69" s="435" t="s">
        <v>130</v>
      </c>
      <c r="B69" s="73" t="str">
        <f>'Timeliness Quarterly'!$F$46</f>
        <v>10/1/16 - 12/31/16</v>
      </c>
      <c r="C69" s="74">
        <f>'Timeliness Quarterly'!$D$61</f>
        <v>0.8</v>
      </c>
      <c r="D69" s="88">
        <f>'Timeliness Quarterly'!$E$61</f>
        <v>3</v>
      </c>
      <c r="E69" s="99" t="str">
        <f>IF(IFERROR('Timeliness Quarterly'!F$63,"error")="error","",IF('Timeliness Quarterly'!F$63&lt;'Timeliness Quarterly'!$D$61,'Timeliness Quarterly'!F$63,""))</f>
        <v/>
      </c>
      <c r="F69" s="154" t="str">
        <f>IF(IFERROR('Timeliness Quarterly'!$K$61,"error")="error","",IF('Timeliness Quarterly'!$K$61=0,"",'Timeliness Quarterly'!$K$61))</f>
        <v/>
      </c>
      <c r="G69" s="115" t="str">
        <f>IF(IFERROR('Timeliness Quarterly'!$L$61,"error")="error","",IF('Timeliness Quarterly'!$L$61=0,"",'Timeliness Quarterly'!$L$61))</f>
        <v/>
      </c>
    </row>
    <row r="70" spans="1:7">
      <c r="A70" s="436"/>
      <c r="B70" s="77" t="str">
        <f>'Timeliness Quarterly'!$G$46</f>
        <v>1/1/17 - 3/31/17</v>
      </c>
      <c r="C70" s="104">
        <f>'Timeliness Quarterly'!$D$61</f>
        <v>0.8</v>
      </c>
      <c r="D70" s="105">
        <f>'Timeliness Quarterly'!$E$61</f>
        <v>3</v>
      </c>
      <c r="E70" s="106" t="str">
        <f>IF(IFERROR('Timeliness Quarterly'!G$63,"error")="error","",IF('Timeliness Quarterly'!G$63&lt;'Timeliness Quarterly'!$D$61,'Timeliness Quarterly'!G$63,""))</f>
        <v/>
      </c>
      <c r="F70" s="30" t="str">
        <f>IF(IFERROR('Timeliness Quarterly'!$M$61,"error")="error","",IF('Timeliness Quarterly'!$M$61=0,"",'Timeliness Quarterly'!$M$61))</f>
        <v/>
      </c>
      <c r="G70" s="116" t="str">
        <f>IF(IFERROR('Timeliness Quarterly'!$N$61,"error")="error","",IF('Timeliness Quarterly'!$N$61=0,"",'Timeliness Quarterly'!$N$61))</f>
        <v/>
      </c>
    </row>
    <row r="71" spans="1:7">
      <c r="A71" s="436"/>
      <c r="B71" s="77" t="str">
        <f>'Timeliness Quarterly'!$H$46</f>
        <v>4/1/17 - 6/30/17</v>
      </c>
      <c r="C71" s="104">
        <f>'Timeliness Quarterly'!$D$61</f>
        <v>0.8</v>
      </c>
      <c r="D71" s="105">
        <f>'Timeliness Quarterly'!$E$61</f>
        <v>3</v>
      </c>
      <c r="E71" s="106" t="str">
        <f>IF(IFERROR('Timeliness Quarterly'!H$63,"error")="error","",IF('Timeliness Quarterly'!H$63&lt;'Timeliness Quarterly'!$D$61,'Timeliness Quarterly'!H$63,""))</f>
        <v/>
      </c>
      <c r="F71" s="30" t="str">
        <f>IF(IFERROR('Timeliness Quarterly'!$O$61,"error")="error","",IF('Timeliness Quarterly'!$O$61=0,"",'Timeliness Quarterly'!$O$61))</f>
        <v/>
      </c>
      <c r="G71" s="116" t="str">
        <f>IF(IFERROR('Timeliness Quarterly'!$P$61,"error")="error","",IF('Timeliness Quarterly'!$P$61=0,"",'Timeliness Quarterly'!$P$61))</f>
        <v/>
      </c>
    </row>
    <row r="72" spans="1:7" ht="15.75" thickBot="1">
      <c r="A72" s="437"/>
      <c r="B72" s="81" t="str">
        <f>'Timeliness Quarterly'!$I$46</f>
        <v>7/1/17 - 9/30/17</v>
      </c>
      <c r="C72" s="107">
        <f>'Timeliness Quarterly'!$D$61</f>
        <v>0.8</v>
      </c>
      <c r="D72" s="108">
        <f>'Timeliness Quarterly'!$E$61</f>
        <v>3</v>
      </c>
      <c r="E72" s="109">
        <f>IF(IFERROR('Timeliness Quarterly'!I$63,"error")="error","",IF('Timeliness Quarterly'!I$63&lt;'Timeliness Quarterly'!$D$61,'Timeliness Quarterly'!I$63,""))</f>
        <v>0</v>
      </c>
      <c r="F72" s="155" t="str">
        <f>IF(IFERROR('Timeliness Quarterly'!$Q$61,"error")="error","",IF('Timeliness Quarterly'!$Q$61=0,"",'Timeliness Quarterly'!$Q$61))</f>
        <v/>
      </c>
      <c r="G72" s="117" t="str">
        <f>IF(IFERROR('Timeliness Quarterly'!$R$61,"error")="error","",IF('Timeliness Quarterly'!$R$61=0,"",'Timeliness Quarterly'!$R$61))</f>
        <v/>
      </c>
    </row>
    <row r="73" spans="1:7">
      <c r="A73" s="435" t="s">
        <v>131</v>
      </c>
      <c r="B73" s="73" t="str">
        <f>'Timeliness Quarterly'!$F$46</f>
        <v>10/1/16 - 12/31/16</v>
      </c>
      <c r="C73" s="74">
        <f>'Timeliness Quarterly'!$D$64</f>
        <v>0.8</v>
      </c>
      <c r="D73" s="88">
        <f>'Timeliness Quarterly'!$E$64</f>
        <v>3</v>
      </c>
      <c r="E73" s="99" t="str">
        <f>IF(IFERROR('Timeliness Quarterly'!F$66,"error")="error","",IF('Timeliness Quarterly'!F$66&lt;'Timeliness Quarterly'!$D$64,'Timeliness Quarterly'!F$66,""))</f>
        <v/>
      </c>
      <c r="F73" s="154" t="str">
        <f>IF(IFERROR('Timeliness Quarterly'!$K$64,"error")="error","",IF('Timeliness Quarterly'!$K$64=0,"",'Timeliness Quarterly'!$K$64))</f>
        <v/>
      </c>
      <c r="G73" s="115" t="str">
        <f>IF(IFERROR('Timeliness Quarterly'!$L$64,"error")="error","",IF('Timeliness Quarterly'!$L$64=0,"",'Timeliness Quarterly'!$L$64))</f>
        <v/>
      </c>
    </row>
    <row r="74" spans="1:7">
      <c r="A74" s="436"/>
      <c r="B74" s="77" t="str">
        <f>'Timeliness Quarterly'!$G$46</f>
        <v>1/1/17 - 3/31/17</v>
      </c>
      <c r="C74" s="104">
        <f>'Timeliness Quarterly'!$D$64</f>
        <v>0.8</v>
      </c>
      <c r="D74" s="105">
        <f>'Timeliness Quarterly'!$E$64</f>
        <v>3</v>
      </c>
      <c r="E74" s="106" t="str">
        <f>IF(IFERROR('Timeliness Quarterly'!G$66,"error")="error","",IF('Timeliness Quarterly'!G$66&lt;'Timeliness Quarterly'!$D$64,'Timeliness Quarterly'!G$66,""))</f>
        <v/>
      </c>
      <c r="F74" s="30" t="str">
        <f>IF(IFERROR('Timeliness Quarterly'!$M$64,"error")="error","",IF('Timeliness Quarterly'!$M$64=0,"",'Timeliness Quarterly'!$M$64))</f>
        <v/>
      </c>
      <c r="G74" s="116" t="str">
        <f>IF(IFERROR('Timeliness Quarterly'!$N$64,"error")="error","",IF('Timeliness Quarterly'!$N$64=0,"",'Timeliness Quarterly'!$N$64))</f>
        <v/>
      </c>
    </row>
    <row r="75" spans="1:7">
      <c r="A75" s="436"/>
      <c r="B75" s="77" t="str">
        <f>'Timeliness Quarterly'!$H$46</f>
        <v>4/1/17 - 6/30/17</v>
      </c>
      <c r="C75" s="104">
        <f>'Timeliness Quarterly'!$D$64</f>
        <v>0.8</v>
      </c>
      <c r="D75" s="105">
        <f>'Timeliness Quarterly'!$E$64</f>
        <v>3</v>
      </c>
      <c r="E75" s="106" t="str">
        <f>IF(IFERROR('Timeliness Quarterly'!H$66,"error")="error","",IF('Timeliness Quarterly'!H$66&lt;'Timeliness Quarterly'!$D$64,'Timeliness Quarterly'!H$66,""))</f>
        <v/>
      </c>
      <c r="F75" s="30" t="str">
        <f>IF(IFERROR('Timeliness Quarterly'!$O$64,"error")="error","",IF('Timeliness Quarterly'!$O$64=0,"",'Timeliness Quarterly'!$O$64))</f>
        <v/>
      </c>
      <c r="G75" s="116" t="str">
        <f>IF(IFERROR('Timeliness Quarterly'!$P$64,"error")="error","",IF('Timeliness Quarterly'!$P$64=0,"",'Timeliness Quarterly'!$P$64))</f>
        <v/>
      </c>
    </row>
    <row r="76" spans="1:7" ht="15.75" thickBot="1">
      <c r="A76" s="437"/>
      <c r="B76" s="81" t="str">
        <f>'Timeliness Quarterly'!$I$46</f>
        <v>7/1/17 - 9/30/17</v>
      </c>
      <c r="C76" s="107">
        <f>'Timeliness Quarterly'!$D$64</f>
        <v>0.8</v>
      </c>
      <c r="D76" s="108">
        <f>'Timeliness Quarterly'!$E$64</f>
        <v>3</v>
      </c>
      <c r="E76" s="109">
        <f>IF(IFERROR('Timeliness Quarterly'!I$66,"error")="error","",IF('Timeliness Quarterly'!I$66&lt;'Timeliness Quarterly'!$D$64,'Timeliness Quarterly'!I$66,""))</f>
        <v>0</v>
      </c>
      <c r="F76" s="155" t="str">
        <f>IF(IFERROR('Timeliness Quarterly'!$Q$64,"error")="error","",IF('Timeliness Quarterly'!$Q$64=0,"",'Timeliness Quarterly'!$Q$64))</f>
        <v/>
      </c>
      <c r="G76" s="117" t="str">
        <f>IF(IFERROR('Timeliness Quarterly'!$R$64,"error")="error","",IF('Timeliness Quarterly'!$R$64=0,"",'Timeliness Quarterly'!$R$64))</f>
        <v/>
      </c>
    </row>
    <row r="77" spans="1:7">
      <c r="A77" s="438" t="s">
        <v>132</v>
      </c>
      <c r="B77" s="110" t="str">
        <f>'Timeliness Quarterly'!$F$46</f>
        <v>10/1/16 - 12/31/16</v>
      </c>
      <c r="C77" s="104">
        <f>'Timeliness Quarterly'!$D$67</f>
        <v>0.8</v>
      </c>
      <c r="D77" s="105">
        <f>'Timeliness Quarterly'!$E$67</f>
        <v>4</v>
      </c>
      <c r="E77" s="106" t="str">
        <f>IF(IFERROR('Timeliness Quarterly'!F$69,"error")="error","",IF('Timeliness Quarterly'!F$69&lt;'Timeliness Quarterly'!$D$67,'Timeliness Quarterly'!F$69,""))</f>
        <v/>
      </c>
      <c r="F77" s="158" t="str">
        <f>IF(IFERROR('Timeliness Quarterly'!$K$67,"error")="error","",IF('Timeliness Quarterly'!$K$67=0,"",'Timeliness Quarterly'!$K$67))</f>
        <v/>
      </c>
      <c r="G77" s="118" t="str">
        <f>IF(IFERROR('Timeliness Quarterly'!$L$67,"error")="error","",IF('Timeliness Quarterly'!$L$67=0,"",'Timeliness Quarterly'!$L$67))</f>
        <v/>
      </c>
    </row>
    <row r="78" spans="1:7">
      <c r="A78" s="439"/>
      <c r="B78" s="77" t="str">
        <f>'Timeliness Quarterly'!$G$46</f>
        <v>1/1/17 - 3/31/17</v>
      </c>
      <c r="C78" s="104">
        <f>'Timeliness Quarterly'!$D$67</f>
        <v>0.8</v>
      </c>
      <c r="D78" s="105">
        <f>'Timeliness Quarterly'!$E$67</f>
        <v>4</v>
      </c>
      <c r="E78" s="106" t="str">
        <f>IF(IFERROR('Timeliness Quarterly'!G$69,"error")="error","",IF('Timeliness Quarterly'!G$69&lt;'Timeliness Quarterly'!$D$67,'Timeliness Quarterly'!G$69,""))</f>
        <v/>
      </c>
      <c r="F78" s="30" t="str">
        <f>IF(IFERROR('Timeliness Quarterly'!$M$67,"error")="error","",IF('Timeliness Quarterly'!$M$67=0,"",'Timeliness Quarterly'!$M$67))</f>
        <v/>
      </c>
      <c r="G78" s="116" t="str">
        <f>IF(IFERROR('Timeliness Quarterly'!$N$67,"error")="error","",IF('Timeliness Quarterly'!$N$67=0,"",'Timeliness Quarterly'!$N$67))</f>
        <v/>
      </c>
    </row>
    <row r="79" spans="1:7">
      <c r="A79" s="439"/>
      <c r="B79" s="77" t="str">
        <f>'Timeliness Quarterly'!$H$46</f>
        <v>4/1/17 - 6/30/17</v>
      </c>
      <c r="C79" s="104">
        <f>'Timeliness Quarterly'!$D$67</f>
        <v>0.8</v>
      </c>
      <c r="D79" s="105">
        <f>'Timeliness Quarterly'!$E$67</f>
        <v>4</v>
      </c>
      <c r="E79" s="106" t="str">
        <f>IF(IFERROR('Timeliness Quarterly'!H$69,"error")="error","",IF('Timeliness Quarterly'!H$69&lt;'Timeliness Quarterly'!$D$67,'Timeliness Quarterly'!H$69,""))</f>
        <v/>
      </c>
      <c r="F79" s="30" t="str">
        <f>IF(IFERROR('Timeliness Quarterly'!$O$67,"error")="error","",IF('Timeliness Quarterly'!$O$67=0,"",'Timeliness Quarterly'!$O$67))</f>
        <v/>
      </c>
      <c r="G79" s="116" t="str">
        <f>IF(IFERROR('Timeliness Quarterly'!$P$67,"error")="error","",IF('Timeliness Quarterly'!$P$67=0,"",'Timeliness Quarterly'!$P$67))</f>
        <v/>
      </c>
    </row>
    <row r="80" spans="1:7" ht="15.75" thickBot="1">
      <c r="A80" s="440"/>
      <c r="B80" s="111" t="str">
        <f>'Timeliness Quarterly'!$I$46</f>
        <v>7/1/17 - 9/30/17</v>
      </c>
      <c r="C80" s="112">
        <f>'Timeliness Quarterly'!$D$67</f>
        <v>0.8</v>
      </c>
      <c r="D80" s="113">
        <f>'Timeliness Quarterly'!$E$67</f>
        <v>4</v>
      </c>
      <c r="E80" s="114">
        <f>IF(IFERROR('Timeliness Quarterly'!I$69,"error")="error","",IF('Timeliness Quarterly'!I$69&lt;'Timeliness Quarterly'!$D$67,'Timeliness Quarterly'!I$69,""))</f>
        <v>0</v>
      </c>
      <c r="F80" s="159" t="str">
        <f>IF(IFERROR('Timeliness Quarterly'!$Q$67,"error")="error","",IF('Timeliness Quarterly'!$Q$67=0,"",'Timeliness Quarterly'!$Q$67))</f>
        <v/>
      </c>
      <c r="G80" s="119" t="str">
        <f>IF(IFERROR('Timeliness Quarterly'!$R$67,"error")="error","",IF('Timeliness Quarterly'!$R$67=0,"",'Timeliness Quarterly'!$R$67))</f>
        <v/>
      </c>
    </row>
    <row r="81" spans="1:7">
      <c r="A81" s="435" t="s">
        <v>37</v>
      </c>
      <c r="B81" s="73" t="str">
        <f>'Timeliness Quarterly'!$F$46</f>
        <v>10/1/16 - 12/31/16</v>
      </c>
      <c r="C81" s="74">
        <f>'Timeliness Quarterly'!$D$70</f>
        <v>0.8</v>
      </c>
      <c r="D81" s="88">
        <f>'Timeliness Quarterly'!$E$70</f>
        <v>3</v>
      </c>
      <c r="E81" s="99" t="str">
        <f>IF(IFERROR('Timeliness Quarterly'!F$72,"error")="error","",IF('Timeliness Quarterly'!F$72&lt;'Timeliness Quarterly'!$D$70,'Timeliness Quarterly'!F$72,""))</f>
        <v/>
      </c>
      <c r="F81" s="154" t="str">
        <f>IF(IFERROR('Timeliness Quarterly'!$K$70,"error")="error","",IF('Timeliness Quarterly'!$K$70=0,"",'Timeliness Quarterly'!$K$70))</f>
        <v/>
      </c>
      <c r="G81" s="115" t="str">
        <f>IF(IFERROR('Timeliness Quarterly'!$L$70,"error")="error","",IF('Timeliness Quarterly'!$L$70=0,"",'Timeliness Quarterly'!$L$70))</f>
        <v/>
      </c>
    </row>
    <row r="82" spans="1:7">
      <c r="A82" s="436"/>
      <c r="B82" s="77" t="str">
        <f>'Timeliness Quarterly'!$G$46</f>
        <v>1/1/17 - 3/31/17</v>
      </c>
      <c r="C82" s="104">
        <f>'Timeliness Quarterly'!$D$70</f>
        <v>0.8</v>
      </c>
      <c r="D82" s="105">
        <f>'Timeliness Quarterly'!$E$70</f>
        <v>3</v>
      </c>
      <c r="E82" s="106" t="str">
        <f>IF(IFERROR('Timeliness Quarterly'!G$72,"error")="error","",IF('Timeliness Quarterly'!G$72&lt;'Timeliness Quarterly'!$D$70,'Timeliness Quarterly'!G$72,""))</f>
        <v/>
      </c>
      <c r="F82" s="30" t="str">
        <f>IF(IFERROR('Timeliness Quarterly'!$M$70,"error")="error","",IF('Timeliness Quarterly'!$M$70=0,"",'Timeliness Quarterly'!$M$70))</f>
        <v/>
      </c>
      <c r="G82" s="116" t="str">
        <f>IF(IFERROR('Timeliness Quarterly'!$N$70,"error")="error","",IF('Timeliness Quarterly'!$N$70=0,"",'Timeliness Quarterly'!$N$70))</f>
        <v/>
      </c>
    </row>
    <row r="83" spans="1:7">
      <c r="A83" s="436"/>
      <c r="B83" s="77" t="str">
        <f>'Timeliness Quarterly'!$H$46</f>
        <v>4/1/17 - 6/30/17</v>
      </c>
      <c r="C83" s="104">
        <f>'Timeliness Quarterly'!$D$70</f>
        <v>0.8</v>
      </c>
      <c r="D83" s="105">
        <f>'Timeliness Quarterly'!$E$70</f>
        <v>3</v>
      </c>
      <c r="E83" s="106" t="str">
        <f>IF(IFERROR('Timeliness Quarterly'!H$72,"error")="error","",IF('Timeliness Quarterly'!H$72&lt;'Timeliness Quarterly'!$D$70,'Timeliness Quarterly'!H$72,""))</f>
        <v/>
      </c>
      <c r="F83" s="30" t="str">
        <f>IF(IFERROR('Timeliness Quarterly'!$O$70,"error")="error","",IF('Timeliness Quarterly'!$O$70=0,"",'Timeliness Quarterly'!$O$70))</f>
        <v/>
      </c>
      <c r="G83" s="116" t="str">
        <f>IF(IFERROR('Timeliness Quarterly'!$P$70,"error")="error","",IF('Timeliness Quarterly'!$P$70=0,"",'Timeliness Quarterly'!$P$70))</f>
        <v/>
      </c>
    </row>
    <row r="84" spans="1:7" ht="15.75" thickBot="1">
      <c r="A84" s="437"/>
      <c r="B84" s="81" t="str">
        <f>'Timeliness Quarterly'!$I$46</f>
        <v>7/1/17 - 9/30/17</v>
      </c>
      <c r="C84" s="107">
        <f>'Timeliness Quarterly'!$D$70</f>
        <v>0.8</v>
      </c>
      <c r="D84" s="108">
        <f>'Timeliness Quarterly'!$E$70</f>
        <v>3</v>
      </c>
      <c r="E84" s="109">
        <f>IF(IFERROR('Timeliness Quarterly'!I$72,"error")="error","",IF('Timeliness Quarterly'!I$72&lt;'Timeliness Quarterly'!$D$70,'Timeliness Quarterly'!I$72,""))</f>
        <v>0</v>
      </c>
      <c r="F84" s="155" t="str">
        <f>IF(IFERROR('Timeliness Quarterly'!$Q$70,"error")="error","",IF('Timeliness Quarterly'!$Q$70=0,"",'Timeliness Quarterly'!$Q$70))</f>
        <v/>
      </c>
      <c r="G84" s="117" t="str">
        <f>IF(IFERROR('Timeliness Quarterly'!$R$70,"error")="error","",IF('Timeliness Quarterly'!$R$70=0,"",'Timeliness Quarterly'!$R$70))</f>
        <v/>
      </c>
    </row>
    <row r="85" spans="1:7">
      <c r="A85" s="435" t="s">
        <v>38</v>
      </c>
      <c r="B85" s="73" t="str">
        <f>'Timeliness Quarterly'!$F$46</f>
        <v>10/1/16 - 12/31/16</v>
      </c>
      <c r="C85" s="74">
        <f>'Timeliness Quarterly'!$D$73</f>
        <v>0.8</v>
      </c>
      <c r="D85" s="88">
        <f>'Timeliness Quarterly'!$E$73</f>
        <v>3</v>
      </c>
      <c r="E85" s="99" t="str">
        <f>IF(IFERROR('Timeliness Quarterly'!F$75,"error")="error","",IF('Timeliness Quarterly'!F$75&lt;'Timeliness Quarterly'!$D$73,'Timeliness Quarterly'!F$75,""))</f>
        <v/>
      </c>
      <c r="F85" s="154" t="str">
        <f>IF(IFERROR('Timeliness Quarterly'!$K$73,"error")="error","",IF('Timeliness Quarterly'!$K$73=0,"",'Timeliness Quarterly'!$K$73))</f>
        <v/>
      </c>
      <c r="G85" s="115" t="str">
        <f>IF(IFERROR('Timeliness Quarterly'!$L$73,"error")="error","",IF('Timeliness Quarterly'!$L$73=0,"",'Timeliness Quarterly'!$L$73))</f>
        <v/>
      </c>
    </row>
    <row r="86" spans="1:7">
      <c r="A86" s="436"/>
      <c r="B86" s="77" t="str">
        <f>'Timeliness Quarterly'!$G$46</f>
        <v>1/1/17 - 3/31/17</v>
      </c>
      <c r="C86" s="104">
        <f>'Timeliness Quarterly'!$D$73</f>
        <v>0.8</v>
      </c>
      <c r="D86" s="105">
        <f>'Timeliness Quarterly'!$E$73</f>
        <v>3</v>
      </c>
      <c r="E86" s="106" t="str">
        <f>IF(IFERROR('Timeliness Quarterly'!G$75,"error")="error","",IF('Timeliness Quarterly'!G$75&lt;'Timeliness Quarterly'!$D$73,'Timeliness Quarterly'!G$75,""))</f>
        <v/>
      </c>
      <c r="F86" s="30" t="str">
        <f>IF(IFERROR('Timeliness Quarterly'!$M$73,"error")="error","",IF('Timeliness Quarterly'!$M$73=0,"",'Timeliness Quarterly'!$M$73))</f>
        <v/>
      </c>
      <c r="G86" s="116" t="str">
        <f>IF(IFERROR('Timeliness Quarterly'!$N$73,"error")="error","",IF('Timeliness Quarterly'!$N$73=0,"",'Timeliness Quarterly'!$N$73))</f>
        <v/>
      </c>
    </row>
    <row r="87" spans="1:7">
      <c r="A87" s="436"/>
      <c r="B87" s="77" t="str">
        <f>'Timeliness Quarterly'!$H$46</f>
        <v>4/1/17 - 6/30/17</v>
      </c>
      <c r="C87" s="104">
        <f>'Timeliness Quarterly'!$D$73</f>
        <v>0.8</v>
      </c>
      <c r="D87" s="105">
        <f>'Timeliness Quarterly'!$E$73</f>
        <v>3</v>
      </c>
      <c r="E87" s="106" t="str">
        <f>IF(IFERROR('Timeliness Quarterly'!H$75,"error")="error","",IF('Timeliness Quarterly'!H$75&lt;'Timeliness Quarterly'!$D$73,'Timeliness Quarterly'!H$75,""))</f>
        <v/>
      </c>
      <c r="F87" s="30" t="str">
        <f>IF(IFERROR('Timeliness Quarterly'!$O$73,"error")="error","",IF('Timeliness Quarterly'!$O$73=0,"",'Timeliness Quarterly'!$O$73))</f>
        <v/>
      </c>
      <c r="G87" s="116" t="str">
        <f>IF(IFERROR('Timeliness Quarterly'!$P$73,"error")="error","",IF('Timeliness Quarterly'!$P$73=0,"",'Timeliness Quarterly'!$P$73))</f>
        <v/>
      </c>
    </row>
    <row r="88" spans="1:7" ht="15.75" thickBot="1">
      <c r="A88" s="437"/>
      <c r="B88" s="81" t="str">
        <f>'Timeliness Quarterly'!$I$46</f>
        <v>7/1/17 - 9/30/17</v>
      </c>
      <c r="C88" s="107">
        <f>'Timeliness Quarterly'!$D$73</f>
        <v>0.8</v>
      </c>
      <c r="D88" s="108">
        <f>'Timeliness Quarterly'!$E$73</f>
        <v>3</v>
      </c>
      <c r="E88" s="109">
        <f>IF(IFERROR('Timeliness Quarterly'!I$75,"error")="error","",IF('Timeliness Quarterly'!I$75&lt;'Timeliness Quarterly'!$D$73,'Timeliness Quarterly'!I$75,""))</f>
        <v>0</v>
      </c>
      <c r="F88" s="155" t="str">
        <f>IF(IFERROR('Timeliness Quarterly'!$Q$73,"error")="error","",IF('Timeliness Quarterly'!$Q$73=0,"",'Timeliness Quarterly'!$Q$73))</f>
        <v/>
      </c>
      <c r="G88" s="117" t="str">
        <f>IF(IFERROR('Timeliness Quarterly'!$R$73,"error")="error","",IF('Timeliness Quarterly'!$R$73=0,"",'Timeliness Quarterly'!$R$73))</f>
        <v/>
      </c>
    </row>
    <row r="89" spans="1:7">
      <c r="A89" s="435" t="s">
        <v>39</v>
      </c>
      <c r="B89" s="73" t="str">
        <f>'Timeliness Quarterly'!$F$46</f>
        <v>10/1/16 - 12/31/16</v>
      </c>
      <c r="C89" s="74">
        <f>'Timeliness Quarterly'!$D$76</f>
        <v>0.8</v>
      </c>
      <c r="D89" s="88">
        <f>'Timeliness Quarterly'!$E$76</f>
        <v>3</v>
      </c>
      <c r="E89" s="99" t="str">
        <f>IF(IFERROR('Timeliness Quarterly'!F$78,"error")="error","",IF('Timeliness Quarterly'!F$78&lt;'Timeliness Quarterly'!$D$76,'Timeliness Quarterly'!F$78,""))</f>
        <v/>
      </c>
      <c r="F89" s="154" t="str">
        <f>IF(IFERROR('Timeliness Quarterly'!$K$76,"error")="error","",IF('Timeliness Quarterly'!$K$76=0,"",'Timeliness Quarterly'!$K$76))</f>
        <v/>
      </c>
      <c r="G89" s="115" t="str">
        <f>IF(IFERROR('Timeliness Quarterly'!$L$76,"error")="error","",IF('Timeliness Quarterly'!$L$76=0,"",'Timeliness Quarterly'!$L$76))</f>
        <v/>
      </c>
    </row>
    <row r="90" spans="1:7">
      <c r="A90" s="436"/>
      <c r="B90" s="77" t="str">
        <f>'Timeliness Quarterly'!$G$46</f>
        <v>1/1/17 - 3/31/17</v>
      </c>
      <c r="C90" s="78">
        <f>'Timeliness Quarterly'!$D$76</f>
        <v>0.8</v>
      </c>
      <c r="D90" s="89">
        <f>'Timeliness Quarterly'!$E$76</f>
        <v>3</v>
      </c>
      <c r="E90" s="101" t="str">
        <f>IF(IFERROR('Timeliness Quarterly'!G$78,"error")="error","",IF('Timeliness Quarterly'!G$78&lt;'Timeliness Quarterly'!$D$76,'Timeliness Quarterly'!G$78,""))</f>
        <v/>
      </c>
      <c r="F90" s="30" t="str">
        <f>IF(IFERROR('Timeliness Quarterly'!$M$76,"error")="error","",IF('Timeliness Quarterly'!$M$76=0,"",'Timeliness Quarterly'!$M$76))</f>
        <v/>
      </c>
      <c r="G90" s="116" t="str">
        <f>IF(IFERROR('Timeliness Quarterly'!$N$76,"error")="error","",IF('Timeliness Quarterly'!$N$76=0,"",'Timeliness Quarterly'!$N$76))</f>
        <v/>
      </c>
    </row>
    <row r="91" spans="1:7">
      <c r="A91" s="436"/>
      <c r="B91" s="77" t="str">
        <f>'Timeliness Quarterly'!$H$46</f>
        <v>4/1/17 - 6/30/17</v>
      </c>
      <c r="C91" s="78">
        <f>'Timeliness Quarterly'!$D$76</f>
        <v>0.8</v>
      </c>
      <c r="D91" s="89">
        <f>'Timeliness Quarterly'!$E$76</f>
        <v>3</v>
      </c>
      <c r="E91" s="101" t="str">
        <f>IF(IFERROR('Timeliness Quarterly'!H$78,"error")="error","",IF('Timeliness Quarterly'!H$78&lt;'Timeliness Quarterly'!$D$76,'Timeliness Quarterly'!H$78,""))</f>
        <v/>
      </c>
      <c r="F91" s="30" t="str">
        <f>IF(IFERROR('Timeliness Quarterly'!$O$76,"error")="error","",IF('Timeliness Quarterly'!$O$76=0,"",'Timeliness Quarterly'!$O$76))</f>
        <v/>
      </c>
      <c r="G91" s="116" t="str">
        <f>IF(IFERROR('Timeliness Quarterly'!$P$76,"error")="error","",IF('Timeliness Quarterly'!$P$76=0,"",'Timeliness Quarterly'!$P$76))</f>
        <v/>
      </c>
    </row>
    <row r="92" spans="1:7" ht="15.75" thickBot="1">
      <c r="A92" s="437"/>
      <c r="B92" s="81" t="str">
        <f>'Timeliness Quarterly'!$I$46</f>
        <v>7/1/17 - 9/30/17</v>
      </c>
      <c r="C92" s="82">
        <f>'Timeliness Quarterly'!$D$76</f>
        <v>0.8</v>
      </c>
      <c r="D92" s="90">
        <f>'Timeliness Quarterly'!$E$76</f>
        <v>3</v>
      </c>
      <c r="E92" s="103">
        <f>IF(IFERROR('Timeliness Quarterly'!I$78,"error")="error","",IF('Timeliness Quarterly'!I$78&lt;'Timeliness Quarterly'!$D$76,'Timeliness Quarterly'!I$78,""))</f>
        <v>0</v>
      </c>
      <c r="F92" s="155" t="str">
        <f>IF(IFERROR('Timeliness Quarterly'!$Q$76,"error")="error","",IF('Timeliness Quarterly'!$Q$76=0,"",'Timeliness Quarterly'!$Q$76))</f>
        <v/>
      </c>
      <c r="G92" s="117" t="str">
        <f>IF(IFERROR('Timeliness Quarterly'!$R$76,"error")="error","",IF('Timeliness Quarterly'!$R$76=0,"",'Timeliness Quarterly'!$R$76))</f>
        <v/>
      </c>
    </row>
  </sheetData>
  <sheetProtection algorithmName="SHA-512" hashValue="nlALmkAiTJevgy+Ul87xi5XQ3p1S1omGbmghDicaAAwbSYMDUf8FanPedKSMuN8LT+aipSpkpFO6/kwoemFpDw==" saltValue="3kqXfE4VC56XNIQ3CHeiRw==" spinCount="100000" sheet="1" objects="1" scenarios="1" formatCells="0" formatColumns="0" formatRows="0"/>
  <mergeCells count="23">
    <mergeCell ref="A89:A92"/>
    <mergeCell ref="A65:A68"/>
    <mergeCell ref="A69:A72"/>
    <mergeCell ref="A73:A76"/>
    <mergeCell ref="A77:A80"/>
    <mergeCell ref="A81:A84"/>
    <mergeCell ref="A85:A88"/>
    <mergeCell ref="A38:A41"/>
    <mergeCell ref="A42:A45"/>
    <mergeCell ref="A53:A56"/>
    <mergeCell ref="A57:A60"/>
    <mergeCell ref="A61:A64"/>
    <mergeCell ref="A46:A49"/>
    <mergeCell ref="A18:A21"/>
    <mergeCell ref="A22:A25"/>
    <mergeCell ref="A26:A29"/>
    <mergeCell ref="A30:A33"/>
    <mergeCell ref="A34:A37"/>
    <mergeCell ref="D5:E5"/>
    <mergeCell ref="D6:E6"/>
    <mergeCell ref="D7:E7"/>
    <mergeCell ref="A10:A13"/>
    <mergeCell ref="A14:A17"/>
  </mergeCells>
  <printOptions horizontalCentered="1"/>
  <pageMargins left="0.7" right="0.7" top="0.75" bottom="0.75" header="0.3" footer="0.3"/>
  <pageSetup scale="57" fitToHeight="2" orientation="landscape" r:id="rId1"/>
  <headerFooter>
    <oddFooter>&amp;R&amp;P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opLeftCell="A275" workbookViewId="0">
      <selection activeCell="B277" sqref="B277"/>
    </sheetView>
  </sheetViews>
  <sheetFormatPr defaultRowHeight="15"/>
  <cols>
    <col min="1" max="1" width="13.42578125" customWidth="1"/>
    <col min="3" max="3" width="10.5703125" bestFit="1" customWidth="1"/>
  </cols>
  <sheetData>
    <row r="1" spans="1:13">
      <c r="D1" t="s">
        <v>223</v>
      </c>
      <c r="E1" t="s">
        <v>224</v>
      </c>
      <c r="F1" t="s">
        <v>225</v>
      </c>
      <c r="G1" t="s">
        <v>226</v>
      </c>
      <c r="H1" t="s">
        <v>227</v>
      </c>
      <c r="I1" t="s">
        <v>228</v>
      </c>
      <c r="J1" t="s">
        <v>37</v>
      </c>
      <c r="K1" t="s">
        <v>229</v>
      </c>
      <c r="L1" t="s">
        <v>230</v>
      </c>
      <c r="M1" t="s">
        <v>231</v>
      </c>
    </row>
    <row r="2" spans="1:13">
      <c r="A2" t="s">
        <v>47</v>
      </c>
      <c r="B2">
        <v>4</v>
      </c>
      <c r="C2" t="s">
        <v>220</v>
      </c>
      <c r="D2">
        <v>4400</v>
      </c>
      <c r="E2">
        <v>6000</v>
      </c>
      <c r="F2">
        <v>1100</v>
      </c>
      <c r="G2">
        <v>3700</v>
      </c>
      <c r="H2">
        <v>1800</v>
      </c>
      <c r="I2">
        <v>4700</v>
      </c>
      <c r="J2">
        <v>2500</v>
      </c>
      <c r="K2">
        <v>3000</v>
      </c>
      <c r="L2">
        <v>180</v>
      </c>
      <c r="M2">
        <v>45000</v>
      </c>
    </row>
    <row r="3" spans="1:13">
      <c r="A3" t="s">
        <v>48</v>
      </c>
      <c r="B3">
        <v>2</v>
      </c>
      <c r="C3" t="s">
        <v>220</v>
      </c>
      <c r="D3">
        <v>571</v>
      </c>
      <c r="E3">
        <v>741</v>
      </c>
      <c r="F3">
        <v>121</v>
      </c>
      <c r="G3">
        <v>420</v>
      </c>
      <c r="H3">
        <v>175</v>
      </c>
      <c r="I3">
        <v>266</v>
      </c>
      <c r="J3">
        <v>193</v>
      </c>
      <c r="K3">
        <v>418</v>
      </c>
      <c r="L3">
        <v>64</v>
      </c>
      <c r="M3">
        <v>4038</v>
      </c>
    </row>
    <row r="4" spans="1:13">
      <c r="A4" t="s">
        <v>49</v>
      </c>
      <c r="B4">
        <v>3</v>
      </c>
      <c r="C4" t="s">
        <v>220</v>
      </c>
      <c r="D4">
        <v>5759</v>
      </c>
      <c r="E4">
        <v>8814</v>
      </c>
      <c r="F4">
        <v>906</v>
      </c>
      <c r="G4">
        <v>4754</v>
      </c>
      <c r="H4">
        <v>1374</v>
      </c>
      <c r="I4">
        <v>2835</v>
      </c>
      <c r="J4">
        <v>1448</v>
      </c>
      <c r="K4">
        <v>2769</v>
      </c>
      <c r="L4">
        <v>296</v>
      </c>
      <c r="M4">
        <v>24669</v>
      </c>
    </row>
    <row r="5" spans="1:13">
      <c r="A5" t="s">
        <v>50</v>
      </c>
      <c r="B5">
        <v>2</v>
      </c>
      <c r="C5" t="s">
        <v>220</v>
      </c>
      <c r="D5">
        <v>850</v>
      </c>
      <c r="E5">
        <v>650</v>
      </c>
      <c r="F5">
        <v>116</v>
      </c>
      <c r="G5">
        <v>667</v>
      </c>
      <c r="H5">
        <v>231</v>
      </c>
      <c r="I5">
        <v>380</v>
      </c>
      <c r="J5">
        <v>105</v>
      </c>
      <c r="K5">
        <v>380</v>
      </c>
      <c r="L5">
        <v>22</v>
      </c>
      <c r="M5">
        <v>7850</v>
      </c>
    </row>
    <row r="6" spans="1:13">
      <c r="A6" t="s">
        <v>51</v>
      </c>
      <c r="B6">
        <v>5</v>
      </c>
      <c r="C6" t="s">
        <v>220</v>
      </c>
      <c r="D6">
        <v>8000</v>
      </c>
      <c r="E6">
        <v>10000</v>
      </c>
      <c r="F6">
        <v>1900</v>
      </c>
      <c r="G6">
        <v>7200</v>
      </c>
      <c r="H6">
        <v>5200</v>
      </c>
      <c r="I6">
        <v>7700</v>
      </c>
      <c r="J6">
        <v>5000</v>
      </c>
      <c r="K6">
        <v>7200</v>
      </c>
      <c r="L6">
        <v>350</v>
      </c>
      <c r="M6">
        <v>52000</v>
      </c>
    </row>
    <row r="7" spans="1:13">
      <c r="A7" t="s">
        <v>52</v>
      </c>
      <c r="B7">
        <v>6</v>
      </c>
      <c r="C7" t="s">
        <v>220</v>
      </c>
      <c r="D7">
        <v>16440</v>
      </c>
      <c r="E7">
        <v>23280</v>
      </c>
      <c r="F7">
        <v>4920</v>
      </c>
      <c r="G7">
        <v>29000</v>
      </c>
      <c r="H7">
        <v>24480</v>
      </c>
      <c r="I7">
        <v>68760</v>
      </c>
      <c r="J7">
        <v>10800</v>
      </c>
      <c r="K7">
        <v>25320</v>
      </c>
      <c r="L7">
        <v>960</v>
      </c>
      <c r="M7">
        <v>321400</v>
      </c>
    </row>
    <row r="8" spans="1:13">
      <c r="A8" t="s">
        <v>53</v>
      </c>
      <c r="B8">
        <v>1</v>
      </c>
      <c r="C8" t="s">
        <v>220</v>
      </c>
      <c r="D8">
        <v>202</v>
      </c>
      <c r="E8">
        <v>171</v>
      </c>
      <c r="F8">
        <v>39</v>
      </c>
      <c r="G8">
        <v>139</v>
      </c>
      <c r="H8">
        <v>73</v>
      </c>
      <c r="I8">
        <v>138</v>
      </c>
      <c r="J8">
        <v>80</v>
      </c>
      <c r="K8">
        <v>280</v>
      </c>
      <c r="L8">
        <v>14</v>
      </c>
      <c r="M8">
        <v>1219</v>
      </c>
    </row>
    <row r="9" spans="1:13">
      <c r="A9" t="s">
        <v>54</v>
      </c>
      <c r="B9">
        <v>3</v>
      </c>
      <c r="C9" t="s">
        <v>220</v>
      </c>
      <c r="D9">
        <v>2200</v>
      </c>
      <c r="E9">
        <v>2500</v>
      </c>
      <c r="F9">
        <v>610</v>
      </c>
      <c r="G9">
        <v>2200</v>
      </c>
      <c r="H9">
        <v>1750</v>
      </c>
      <c r="I9">
        <v>2200</v>
      </c>
      <c r="J9">
        <v>2500</v>
      </c>
      <c r="K9">
        <v>2100</v>
      </c>
      <c r="L9">
        <v>150</v>
      </c>
      <c r="M9">
        <v>15300</v>
      </c>
    </row>
    <row r="10" spans="1:13">
      <c r="A10" t="s">
        <v>55</v>
      </c>
      <c r="B10">
        <v>3</v>
      </c>
      <c r="C10" t="s">
        <v>220</v>
      </c>
      <c r="D10">
        <v>1200</v>
      </c>
      <c r="E10">
        <v>1575</v>
      </c>
      <c r="F10">
        <v>200</v>
      </c>
      <c r="G10">
        <v>890</v>
      </c>
      <c r="H10">
        <v>1150</v>
      </c>
      <c r="I10">
        <v>1800</v>
      </c>
      <c r="J10">
        <v>1525</v>
      </c>
      <c r="K10">
        <v>2000</v>
      </c>
      <c r="L10">
        <v>200</v>
      </c>
      <c r="M10">
        <v>5000</v>
      </c>
    </row>
    <row r="11" spans="1:13">
      <c r="A11" t="s">
        <v>56</v>
      </c>
      <c r="B11">
        <v>3</v>
      </c>
      <c r="C11" t="s">
        <v>220</v>
      </c>
      <c r="D11">
        <v>1696</v>
      </c>
      <c r="E11">
        <v>2428</v>
      </c>
      <c r="F11">
        <v>640</v>
      </c>
      <c r="G11">
        <v>2074</v>
      </c>
      <c r="H11">
        <v>1305</v>
      </c>
      <c r="I11">
        <v>2394</v>
      </c>
      <c r="J11">
        <v>959</v>
      </c>
      <c r="K11">
        <v>2493</v>
      </c>
      <c r="L11">
        <v>283</v>
      </c>
      <c r="M11">
        <v>22109</v>
      </c>
    </row>
    <row r="12" spans="1:13">
      <c r="A12" t="s">
        <v>57</v>
      </c>
      <c r="B12">
        <v>4</v>
      </c>
      <c r="C12" t="s">
        <v>220</v>
      </c>
      <c r="D12">
        <v>2450</v>
      </c>
      <c r="E12">
        <v>4300</v>
      </c>
      <c r="F12">
        <v>780</v>
      </c>
      <c r="G12">
        <v>4930</v>
      </c>
      <c r="H12">
        <v>2300</v>
      </c>
      <c r="I12">
        <v>4200</v>
      </c>
      <c r="J12">
        <v>3700</v>
      </c>
      <c r="K12">
        <v>3200</v>
      </c>
      <c r="L12">
        <v>215</v>
      </c>
      <c r="M12">
        <v>35400</v>
      </c>
    </row>
    <row r="13" spans="1:13">
      <c r="A13" t="s">
        <v>58</v>
      </c>
      <c r="B13">
        <v>2</v>
      </c>
      <c r="C13" t="s">
        <v>220</v>
      </c>
      <c r="D13">
        <v>1100</v>
      </c>
      <c r="E13">
        <v>1250</v>
      </c>
      <c r="F13">
        <v>260</v>
      </c>
      <c r="G13">
        <v>1100</v>
      </c>
      <c r="H13">
        <v>540</v>
      </c>
      <c r="I13">
        <v>1200</v>
      </c>
      <c r="J13">
        <v>500</v>
      </c>
      <c r="K13">
        <v>1300</v>
      </c>
      <c r="L13">
        <v>180</v>
      </c>
      <c r="M13">
        <v>10500</v>
      </c>
    </row>
    <row r="14" spans="1:13">
      <c r="A14" t="s">
        <v>59</v>
      </c>
      <c r="B14">
        <v>6</v>
      </c>
      <c r="C14" t="s">
        <v>220</v>
      </c>
      <c r="D14">
        <v>30000</v>
      </c>
      <c r="E14">
        <v>36000</v>
      </c>
      <c r="F14">
        <v>4700</v>
      </c>
      <c r="G14">
        <v>66000</v>
      </c>
      <c r="H14">
        <v>32500</v>
      </c>
      <c r="I14">
        <v>75000</v>
      </c>
      <c r="J14">
        <v>13400</v>
      </c>
      <c r="K14">
        <v>31000</v>
      </c>
      <c r="L14">
        <v>3100</v>
      </c>
      <c r="M14">
        <v>742500</v>
      </c>
    </row>
    <row r="15" spans="1:13">
      <c r="A15" t="s">
        <v>60</v>
      </c>
      <c r="B15">
        <v>2</v>
      </c>
      <c r="C15" t="s">
        <v>220</v>
      </c>
      <c r="D15">
        <v>570</v>
      </c>
      <c r="E15">
        <v>580</v>
      </c>
      <c r="F15">
        <v>200</v>
      </c>
      <c r="G15">
        <v>460</v>
      </c>
      <c r="H15">
        <v>180</v>
      </c>
      <c r="I15">
        <v>380</v>
      </c>
      <c r="J15">
        <v>120</v>
      </c>
      <c r="K15">
        <v>430</v>
      </c>
      <c r="L15">
        <v>30</v>
      </c>
      <c r="M15">
        <v>3000</v>
      </c>
    </row>
    <row r="16" spans="1:13">
      <c r="A16" t="s">
        <v>61</v>
      </c>
      <c r="B16">
        <v>1</v>
      </c>
      <c r="C16" t="s">
        <v>220</v>
      </c>
      <c r="D16">
        <v>220</v>
      </c>
      <c r="E16">
        <v>218</v>
      </c>
      <c r="F16">
        <v>51</v>
      </c>
      <c r="G16">
        <v>168</v>
      </c>
      <c r="H16">
        <v>100</v>
      </c>
      <c r="I16">
        <v>132</v>
      </c>
      <c r="J16">
        <v>86</v>
      </c>
      <c r="K16">
        <v>373</v>
      </c>
      <c r="L16">
        <v>30</v>
      </c>
      <c r="M16">
        <v>2875</v>
      </c>
    </row>
    <row r="17" spans="1:13">
      <c r="A17" t="s">
        <v>62</v>
      </c>
      <c r="B17">
        <v>5</v>
      </c>
      <c r="C17" t="s">
        <v>220</v>
      </c>
      <c r="D17">
        <v>11394</v>
      </c>
      <c r="E17">
        <v>20857</v>
      </c>
      <c r="F17">
        <v>3161</v>
      </c>
      <c r="G17">
        <v>18635</v>
      </c>
      <c r="H17">
        <v>8812</v>
      </c>
      <c r="I17">
        <v>20658</v>
      </c>
      <c r="J17">
        <v>6244</v>
      </c>
      <c r="K17">
        <v>14184</v>
      </c>
      <c r="L17">
        <v>984</v>
      </c>
      <c r="M17">
        <v>114423</v>
      </c>
    </row>
    <row r="18" spans="1:13">
      <c r="A18" t="s">
        <v>63</v>
      </c>
      <c r="B18">
        <v>4</v>
      </c>
      <c r="C18" t="s">
        <v>220</v>
      </c>
      <c r="D18">
        <v>6300</v>
      </c>
      <c r="E18">
        <v>7250</v>
      </c>
      <c r="F18">
        <v>1475</v>
      </c>
      <c r="G18">
        <v>4000</v>
      </c>
      <c r="H18">
        <v>2100</v>
      </c>
      <c r="I18">
        <v>4200</v>
      </c>
      <c r="J18">
        <v>3500</v>
      </c>
      <c r="K18">
        <v>5250</v>
      </c>
      <c r="L18">
        <v>240</v>
      </c>
      <c r="M18">
        <v>36500</v>
      </c>
    </row>
    <row r="19" spans="1:13">
      <c r="A19" t="s">
        <v>64</v>
      </c>
      <c r="B19">
        <v>2</v>
      </c>
      <c r="C19" t="s">
        <v>220</v>
      </c>
      <c r="D19">
        <v>1000</v>
      </c>
      <c r="E19">
        <v>1500</v>
      </c>
      <c r="F19">
        <v>240</v>
      </c>
      <c r="G19">
        <v>970</v>
      </c>
      <c r="H19">
        <v>720</v>
      </c>
      <c r="I19">
        <v>1050</v>
      </c>
      <c r="J19">
        <v>750</v>
      </c>
      <c r="K19">
        <v>1200</v>
      </c>
      <c r="L19">
        <v>55</v>
      </c>
      <c r="M19">
        <v>6500</v>
      </c>
    </row>
    <row r="20" spans="1:13">
      <c r="A20" t="s">
        <v>65</v>
      </c>
      <c r="B20">
        <v>1</v>
      </c>
      <c r="C20" t="s">
        <v>220</v>
      </c>
      <c r="D20">
        <v>212</v>
      </c>
      <c r="E20">
        <v>862</v>
      </c>
      <c r="F20">
        <v>36</v>
      </c>
      <c r="G20">
        <v>199</v>
      </c>
      <c r="H20">
        <v>93</v>
      </c>
      <c r="I20">
        <v>81</v>
      </c>
      <c r="J20">
        <v>98</v>
      </c>
      <c r="K20">
        <v>229</v>
      </c>
      <c r="L20">
        <v>8</v>
      </c>
      <c r="M20">
        <v>1401</v>
      </c>
    </row>
    <row r="21" spans="1:13">
      <c r="A21" t="s">
        <v>66</v>
      </c>
      <c r="B21">
        <v>2</v>
      </c>
      <c r="C21" t="s">
        <v>220</v>
      </c>
      <c r="D21">
        <v>525</v>
      </c>
      <c r="E21">
        <v>595</v>
      </c>
      <c r="F21">
        <v>119</v>
      </c>
      <c r="G21">
        <v>983</v>
      </c>
      <c r="H21">
        <v>385</v>
      </c>
      <c r="I21">
        <v>440</v>
      </c>
      <c r="J21">
        <v>548</v>
      </c>
      <c r="K21">
        <v>608</v>
      </c>
      <c r="L21">
        <v>15</v>
      </c>
      <c r="M21">
        <v>11298</v>
      </c>
    </row>
    <row r="22" spans="1:13">
      <c r="A22" t="s">
        <v>67</v>
      </c>
      <c r="B22">
        <v>1</v>
      </c>
      <c r="C22" t="s">
        <v>220</v>
      </c>
      <c r="D22">
        <v>217</v>
      </c>
      <c r="E22">
        <v>262</v>
      </c>
      <c r="F22">
        <v>48</v>
      </c>
      <c r="G22">
        <v>155</v>
      </c>
      <c r="H22">
        <v>116</v>
      </c>
      <c r="I22">
        <v>144</v>
      </c>
      <c r="J22">
        <v>90</v>
      </c>
      <c r="K22">
        <v>310</v>
      </c>
      <c r="L22">
        <v>12</v>
      </c>
      <c r="M22">
        <v>1124</v>
      </c>
    </row>
    <row r="23" spans="1:13">
      <c r="A23" t="s">
        <v>68</v>
      </c>
      <c r="B23">
        <v>1</v>
      </c>
      <c r="C23" t="s">
        <v>220</v>
      </c>
      <c r="D23">
        <v>150</v>
      </c>
      <c r="E23">
        <v>300</v>
      </c>
      <c r="F23">
        <v>35</v>
      </c>
      <c r="G23">
        <v>180</v>
      </c>
      <c r="H23">
        <v>63</v>
      </c>
      <c r="I23">
        <v>70</v>
      </c>
      <c r="J23">
        <v>43</v>
      </c>
      <c r="K23">
        <v>120</v>
      </c>
      <c r="L23">
        <v>7</v>
      </c>
      <c r="M23">
        <v>4704</v>
      </c>
    </row>
    <row r="24" spans="1:13">
      <c r="A24" t="s">
        <v>69</v>
      </c>
      <c r="B24">
        <v>1</v>
      </c>
      <c r="C24" t="s">
        <v>220</v>
      </c>
      <c r="D24">
        <v>289</v>
      </c>
      <c r="E24">
        <v>325</v>
      </c>
      <c r="F24">
        <v>37</v>
      </c>
      <c r="G24">
        <v>159</v>
      </c>
      <c r="H24">
        <v>140</v>
      </c>
      <c r="I24">
        <v>117</v>
      </c>
      <c r="J24">
        <v>122</v>
      </c>
      <c r="K24">
        <v>220</v>
      </c>
      <c r="L24">
        <v>5</v>
      </c>
      <c r="M24">
        <v>662</v>
      </c>
    </row>
    <row r="25" spans="1:13">
      <c r="A25" t="s">
        <v>70</v>
      </c>
      <c r="B25">
        <v>1</v>
      </c>
      <c r="C25" t="s">
        <v>220</v>
      </c>
      <c r="D25">
        <v>278</v>
      </c>
      <c r="E25">
        <v>308</v>
      </c>
      <c r="F25">
        <v>84</v>
      </c>
      <c r="G25">
        <v>406</v>
      </c>
      <c r="H25">
        <v>590</v>
      </c>
      <c r="I25">
        <v>150</v>
      </c>
      <c r="J25">
        <v>76</v>
      </c>
      <c r="K25">
        <v>276</v>
      </c>
      <c r="L25">
        <v>11</v>
      </c>
      <c r="M25">
        <v>3718</v>
      </c>
    </row>
    <row r="26" spans="1:13">
      <c r="A26" t="s">
        <v>125</v>
      </c>
      <c r="B26">
        <v>2</v>
      </c>
      <c r="C26" t="s">
        <v>220</v>
      </c>
      <c r="D26">
        <v>339</v>
      </c>
      <c r="E26">
        <v>563</v>
      </c>
      <c r="F26">
        <v>119</v>
      </c>
      <c r="G26">
        <v>619</v>
      </c>
      <c r="H26">
        <v>144</v>
      </c>
      <c r="I26">
        <v>222</v>
      </c>
      <c r="J26">
        <v>111</v>
      </c>
      <c r="K26">
        <v>395</v>
      </c>
      <c r="L26">
        <v>20</v>
      </c>
      <c r="M26">
        <v>4260</v>
      </c>
    </row>
    <row r="27" spans="1:13">
      <c r="A27" t="s">
        <v>71</v>
      </c>
      <c r="B27">
        <v>2</v>
      </c>
      <c r="C27" t="s">
        <v>220</v>
      </c>
      <c r="D27">
        <v>780</v>
      </c>
      <c r="E27">
        <v>1300</v>
      </c>
      <c r="F27">
        <v>245</v>
      </c>
      <c r="G27">
        <v>1300</v>
      </c>
      <c r="H27">
        <v>260</v>
      </c>
      <c r="I27">
        <v>400</v>
      </c>
      <c r="J27">
        <v>110</v>
      </c>
      <c r="K27">
        <v>550</v>
      </c>
      <c r="L27">
        <v>35</v>
      </c>
      <c r="M27">
        <v>7000</v>
      </c>
    </row>
    <row r="28" spans="1:13">
      <c r="A28" t="s">
        <v>72</v>
      </c>
      <c r="B28">
        <v>3</v>
      </c>
      <c r="C28" t="s">
        <v>220</v>
      </c>
      <c r="D28">
        <v>2500</v>
      </c>
      <c r="E28">
        <v>2500</v>
      </c>
      <c r="F28">
        <v>650</v>
      </c>
      <c r="G28">
        <v>1500</v>
      </c>
      <c r="H28">
        <v>1600</v>
      </c>
      <c r="I28">
        <v>3200</v>
      </c>
      <c r="J28">
        <v>2700</v>
      </c>
      <c r="K28">
        <v>2500</v>
      </c>
      <c r="L28">
        <v>225</v>
      </c>
      <c r="M28">
        <v>24000</v>
      </c>
    </row>
    <row r="29" spans="1:13">
      <c r="A29" t="s">
        <v>73</v>
      </c>
      <c r="B29">
        <v>3</v>
      </c>
      <c r="C29" t="s">
        <v>220</v>
      </c>
      <c r="D29">
        <v>1075</v>
      </c>
      <c r="E29">
        <v>1260</v>
      </c>
      <c r="F29">
        <v>450</v>
      </c>
      <c r="G29">
        <v>950</v>
      </c>
      <c r="H29">
        <v>670</v>
      </c>
      <c r="I29">
        <v>1320</v>
      </c>
      <c r="J29">
        <v>1100</v>
      </c>
      <c r="K29">
        <v>1300</v>
      </c>
      <c r="L29">
        <v>60</v>
      </c>
      <c r="M29">
        <v>6000</v>
      </c>
    </row>
    <row r="30" spans="1:13">
      <c r="A30" t="s">
        <v>74</v>
      </c>
      <c r="B30">
        <v>6</v>
      </c>
      <c r="C30" t="s">
        <v>220</v>
      </c>
      <c r="D30">
        <v>19113</v>
      </c>
      <c r="E30">
        <v>26569</v>
      </c>
      <c r="F30">
        <v>5724</v>
      </c>
      <c r="G30">
        <v>33877</v>
      </c>
      <c r="H30">
        <v>14415</v>
      </c>
      <c r="I30">
        <v>37969</v>
      </c>
      <c r="J30">
        <v>9215</v>
      </c>
      <c r="K30">
        <v>19837</v>
      </c>
      <c r="L30">
        <v>1143</v>
      </c>
      <c r="M30">
        <v>187784</v>
      </c>
    </row>
    <row r="31" spans="1:13">
      <c r="A31" t="s">
        <v>75</v>
      </c>
      <c r="B31">
        <v>1</v>
      </c>
      <c r="C31" t="s">
        <v>220</v>
      </c>
      <c r="D31">
        <v>420</v>
      </c>
      <c r="E31">
        <v>450</v>
      </c>
      <c r="F31">
        <v>70</v>
      </c>
      <c r="G31">
        <v>266</v>
      </c>
      <c r="H31">
        <v>105</v>
      </c>
      <c r="I31">
        <v>200</v>
      </c>
      <c r="J31">
        <v>108</v>
      </c>
      <c r="K31">
        <v>300</v>
      </c>
      <c r="L31">
        <v>11</v>
      </c>
      <c r="M31">
        <v>3153</v>
      </c>
    </row>
    <row r="32" spans="1:13">
      <c r="A32" t="s">
        <v>76</v>
      </c>
      <c r="B32">
        <v>3</v>
      </c>
      <c r="C32" t="s">
        <v>220</v>
      </c>
      <c r="D32">
        <v>1719</v>
      </c>
      <c r="E32">
        <v>3254</v>
      </c>
      <c r="F32">
        <v>312</v>
      </c>
      <c r="G32">
        <v>1286</v>
      </c>
      <c r="H32">
        <v>955</v>
      </c>
      <c r="I32">
        <v>2108</v>
      </c>
      <c r="J32">
        <v>1342</v>
      </c>
      <c r="K32">
        <v>1762</v>
      </c>
      <c r="L32">
        <v>113</v>
      </c>
      <c r="M32">
        <v>16006</v>
      </c>
    </row>
    <row r="33" spans="1:13">
      <c r="A33" t="s">
        <v>77</v>
      </c>
      <c r="B33">
        <v>2</v>
      </c>
      <c r="C33" t="s">
        <v>220</v>
      </c>
      <c r="D33">
        <v>646</v>
      </c>
      <c r="E33">
        <v>547</v>
      </c>
      <c r="F33">
        <v>93</v>
      </c>
      <c r="G33">
        <v>522</v>
      </c>
      <c r="H33">
        <v>385</v>
      </c>
      <c r="I33">
        <v>522</v>
      </c>
      <c r="J33">
        <v>361</v>
      </c>
      <c r="K33">
        <v>720</v>
      </c>
      <c r="L33">
        <v>175</v>
      </c>
      <c r="M33">
        <v>8429</v>
      </c>
    </row>
    <row r="34" spans="1:13">
      <c r="A34" t="s">
        <v>78</v>
      </c>
      <c r="B34">
        <v>1</v>
      </c>
      <c r="C34" t="s">
        <v>220</v>
      </c>
      <c r="D34">
        <v>322</v>
      </c>
      <c r="E34">
        <v>210</v>
      </c>
      <c r="F34">
        <v>25</v>
      </c>
      <c r="G34">
        <v>225</v>
      </c>
      <c r="H34">
        <v>100</v>
      </c>
      <c r="I34">
        <v>120</v>
      </c>
      <c r="J34">
        <v>80</v>
      </c>
      <c r="K34">
        <v>175</v>
      </c>
      <c r="L34">
        <v>2</v>
      </c>
      <c r="M34">
        <v>4977</v>
      </c>
    </row>
    <row r="35" spans="1:13">
      <c r="A35" t="s">
        <v>79</v>
      </c>
      <c r="B35">
        <v>1</v>
      </c>
      <c r="C35" t="s">
        <v>220</v>
      </c>
      <c r="D35">
        <v>58</v>
      </c>
      <c r="E35">
        <v>85</v>
      </c>
      <c r="F35">
        <v>9</v>
      </c>
      <c r="G35">
        <v>85</v>
      </c>
      <c r="H35">
        <v>48</v>
      </c>
      <c r="I35">
        <v>80</v>
      </c>
      <c r="J35">
        <v>37</v>
      </c>
      <c r="K35">
        <v>118</v>
      </c>
      <c r="L35">
        <v>4</v>
      </c>
      <c r="M35">
        <v>600</v>
      </c>
    </row>
    <row r="36" spans="1:13">
      <c r="A36" t="s">
        <v>80</v>
      </c>
      <c r="B36">
        <v>4</v>
      </c>
      <c r="C36" t="s">
        <v>220</v>
      </c>
      <c r="D36">
        <v>3665</v>
      </c>
      <c r="E36">
        <v>3815</v>
      </c>
      <c r="F36">
        <v>1120</v>
      </c>
      <c r="G36">
        <v>3400</v>
      </c>
      <c r="H36">
        <v>2325</v>
      </c>
      <c r="I36">
        <v>3900</v>
      </c>
      <c r="J36">
        <v>2650</v>
      </c>
      <c r="K36">
        <v>4250</v>
      </c>
      <c r="L36">
        <v>185</v>
      </c>
      <c r="M36">
        <v>36000</v>
      </c>
    </row>
    <row r="37" spans="1:13">
      <c r="A37" t="s">
        <v>81</v>
      </c>
      <c r="B37">
        <v>5</v>
      </c>
      <c r="C37" t="s">
        <v>220</v>
      </c>
      <c r="D37">
        <v>6050.17</v>
      </c>
      <c r="E37">
        <v>14500</v>
      </c>
      <c r="F37">
        <v>2050</v>
      </c>
      <c r="G37">
        <v>9900</v>
      </c>
      <c r="H37">
        <v>4300</v>
      </c>
      <c r="I37">
        <v>9300</v>
      </c>
      <c r="J37">
        <v>6600</v>
      </c>
      <c r="K37">
        <v>9200</v>
      </c>
      <c r="L37">
        <v>615</v>
      </c>
      <c r="M37">
        <v>88000</v>
      </c>
    </row>
    <row r="38" spans="1:13">
      <c r="A38" t="s">
        <v>82</v>
      </c>
      <c r="B38">
        <v>4</v>
      </c>
      <c r="C38" t="s">
        <v>220</v>
      </c>
      <c r="D38">
        <v>3901</v>
      </c>
      <c r="E38">
        <v>3672</v>
      </c>
      <c r="F38">
        <v>876</v>
      </c>
      <c r="G38">
        <v>2849</v>
      </c>
      <c r="H38">
        <v>3046.29</v>
      </c>
      <c r="I38">
        <v>6337</v>
      </c>
      <c r="J38">
        <v>2442.86</v>
      </c>
      <c r="K38">
        <v>4100.57</v>
      </c>
      <c r="L38">
        <v>138.86000000000001</v>
      </c>
      <c r="M38">
        <v>33888</v>
      </c>
    </row>
    <row r="39" spans="1:13">
      <c r="A39" t="s">
        <v>83</v>
      </c>
      <c r="B39">
        <v>2</v>
      </c>
      <c r="C39" t="s">
        <v>220</v>
      </c>
      <c r="D39">
        <v>650</v>
      </c>
      <c r="E39">
        <v>820</v>
      </c>
      <c r="F39">
        <v>150</v>
      </c>
      <c r="G39">
        <v>610</v>
      </c>
      <c r="H39">
        <v>250</v>
      </c>
      <c r="I39">
        <v>450</v>
      </c>
      <c r="J39">
        <v>230</v>
      </c>
      <c r="K39">
        <v>675</v>
      </c>
      <c r="L39">
        <v>30</v>
      </c>
      <c r="M39">
        <v>3500</v>
      </c>
    </row>
    <row r="40" spans="1:13">
      <c r="A40" t="s">
        <v>84</v>
      </c>
      <c r="B40">
        <v>1</v>
      </c>
      <c r="C40" t="s">
        <v>220</v>
      </c>
      <c r="D40">
        <v>115</v>
      </c>
      <c r="E40">
        <v>152</v>
      </c>
      <c r="F40">
        <v>31</v>
      </c>
      <c r="G40">
        <v>91</v>
      </c>
      <c r="H40">
        <v>38</v>
      </c>
      <c r="I40">
        <v>57</v>
      </c>
      <c r="J40">
        <v>39</v>
      </c>
      <c r="K40">
        <v>133</v>
      </c>
      <c r="L40">
        <v>3</v>
      </c>
      <c r="M40">
        <v>794</v>
      </c>
    </row>
    <row r="41" spans="1:13">
      <c r="A41" t="s">
        <v>85</v>
      </c>
      <c r="B41">
        <v>1</v>
      </c>
      <c r="C41" t="s">
        <v>220</v>
      </c>
      <c r="D41">
        <v>410</v>
      </c>
      <c r="E41">
        <v>400</v>
      </c>
      <c r="F41">
        <v>90</v>
      </c>
      <c r="G41">
        <v>460</v>
      </c>
      <c r="H41">
        <v>200</v>
      </c>
      <c r="I41">
        <v>220</v>
      </c>
      <c r="J41">
        <v>140</v>
      </c>
      <c r="K41">
        <v>295</v>
      </c>
      <c r="L41">
        <v>10</v>
      </c>
      <c r="M41">
        <v>10400</v>
      </c>
    </row>
    <row r="42" spans="1:13">
      <c r="A42" t="s">
        <v>86</v>
      </c>
      <c r="B42">
        <v>4</v>
      </c>
      <c r="C42" t="s">
        <v>220</v>
      </c>
      <c r="D42">
        <v>4550</v>
      </c>
      <c r="E42">
        <v>5600</v>
      </c>
      <c r="F42">
        <v>1000</v>
      </c>
      <c r="G42">
        <v>4100</v>
      </c>
      <c r="H42">
        <v>2000</v>
      </c>
      <c r="I42">
        <v>4500</v>
      </c>
      <c r="J42">
        <v>3300</v>
      </c>
      <c r="K42">
        <v>4000</v>
      </c>
      <c r="L42">
        <v>700</v>
      </c>
      <c r="M42">
        <v>29500</v>
      </c>
    </row>
    <row r="43" spans="1:13">
      <c r="A43" t="s">
        <v>87</v>
      </c>
      <c r="B43">
        <v>4</v>
      </c>
      <c r="C43" t="s">
        <v>220</v>
      </c>
      <c r="D43">
        <v>4034</v>
      </c>
      <c r="E43">
        <v>4787</v>
      </c>
      <c r="F43">
        <v>1094</v>
      </c>
      <c r="G43">
        <v>3821</v>
      </c>
      <c r="H43">
        <v>2681</v>
      </c>
      <c r="I43">
        <v>5465</v>
      </c>
      <c r="J43">
        <v>5076</v>
      </c>
      <c r="K43">
        <v>5450</v>
      </c>
      <c r="L43">
        <v>351</v>
      </c>
      <c r="M43">
        <v>27033</v>
      </c>
    </row>
    <row r="44" spans="1:13">
      <c r="A44" t="s">
        <v>88</v>
      </c>
      <c r="B44">
        <v>3</v>
      </c>
      <c r="C44" t="s">
        <v>220</v>
      </c>
      <c r="D44">
        <v>1623</v>
      </c>
      <c r="E44">
        <v>3129</v>
      </c>
      <c r="F44">
        <v>369</v>
      </c>
      <c r="G44">
        <v>2953</v>
      </c>
      <c r="H44">
        <v>1526.53</v>
      </c>
      <c r="I44">
        <v>1631</v>
      </c>
      <c r="J44">
        <v>1477</v>
      </c>
      <c r="K44">
        <v>1489</v>
      </c>
      <c r="L44">
        <v>126</v>
      </c>
      <c r="M44">
        <v>22838</v>
      </c>
    </row>
    <row r="45" spans="1:13">
      <c r="A45" t="s">
        <v>89</v>
      </c>
      <c r="B45">
        <v>3</v>
      </c>
      <c r="C45" t="s">
        <v>220</v>
      </c>
      <c r="D45">
        <v>1362</v>
      </c>
      <c r="E45">
        <v>3064</v>
      </c>
      <c r="F45">
        <v>111</v>
      </c>
      <c r="G45">
        <v>583</v>
      </c>
      <c r="H45">
        <v>699</v>
      </c>
      <c r="I45">
        <v>1592</v>
      </c>
      <c r="J45">
        <v>669</v>
      </c>
      <c r="K45">
        <v>1225</v>
      </c>
      <c r="L45">
        <v>61</v>
      </c>
      <c r="M45">
        <v>20157</v>
      </c>
    </row>
    <row r="46" spans="1:13">
      <c r="A46" t="s">
        <v>90</v>
      </c>
      <c r="B46">
        <v>2</v>
      </c>
      <c r="C46" t="s">
        <v>220</v>
      </c>
      <c r="D46">
        <v>946</v>
      </c>
      <c r="E46">
        <v>1397</v>
      </c>
      <c r="F46">
        <v>182</v>
      </c>
      <c r="G46">
        <v>1600</v>
      </c>
      <c r="H46">
        <v>550</v>
      </c>
      <c r="I46">
        <v>800</v>
      </c>
      <c r="J46">
        <v>450</v>
      </c>
      <c r="K46">
        <v>1100</v>
      </c>
      <c r="L46">
        <v>45</v>
      </c>
      <c r="M46">
        <v>10000</v>
      </c>
    </row>
    <row r="47" spans="1:13">
      <c r="A47" t="s">
        <v>91</v>
      </c>
      <c r="B47">
        <v>3</v>
      </c>
      <c r="C47" t="s">
        <v>220</v>
      </c>
      <c r="D47">
        <v>3000</v>
      </c>
      <c r="E47">
        <v>4800</v>
      </c>
      <c r="F47">
        <v>800</v>
      </c>
      <c r="G47">
        <v>3400</v>
      </c>
      <c r="H47">
        <v>1500</v>
      </c>
      <c r="I47">
        <v>3000</v>
      </c>
      <c r="J47">
        <v>1650</v>
      </c>
      <c r="K47">
        <v>3300</v>
      </c>
      <c r="L47">
        <v>340</v>
      </c>
      <c r="M47">
        <v>22000</v>
      </c>
    </row>
    <row r="48" spans="1:13">
      <c r="A48" t="s">
        <v>92</v>
      </c>
      <c r="B48">
        <v>2</v>
      </c>
      <c r="C48" t="s">
        <v>220</v>
      </c>
      <c r="D48">
        <v>838</v>
      </c>
      <c r="E48">
        <v>713</v>
      </c>
      <c r="F48">
        <v>166</v>
      </c>
      <c r="G48">
        <v>732</v>
      </c>
      <c r="H48">
        <v>559</v>
      </c>
      <c r="I48">
        <v>398</v>
      </c>
      <c r="J48">
        <v>218</v>
      </c>
      <c r="K48">
        <v>542</v>
      </c>
      <c r="L48">
        <v>81</v>
      </c>
      <c r="M48">
        <v>3971</v>
      </c>
    </row>
    <row r="49" spans="1:13">
      <c r="A49" t="s">
        <v>93</v>
      </c>
      <c r="B49">
        <v>6</v>
      </c>
      <c r="C49" t="s">
        <v>220</v>
      </c>
      <c r="D49">
        <v>17570</v>
      </c>
      <c r="E49">
        <v>22040</v>
      </c>
      <c r="F49">
        <v>5790</v>
      </c>
      <c r="G49">
        <v>17470</v>
      </c>
      <c r="H49">
        <v>10800</v>
      </c>
      <c r="I49">
        <v>36900</v>
      </c>
      <c r="J49">
        <v>8050</v>
      </c>
      <c r="K49">
        <v>20620</v>
      </c>
      <c r="L49">
        <v>740</v>
      </c>
      <c r="M49">
        <v>264420</v>
      </c>
    </row>
    <row r="50" spans="1:13">
      <c r="A50" t="s">
        <v>94</v>
      </c>
      <c r="B50">
        <v>4</v>
      </c>
      <c r="C50" t="s">
        <v>220</v>
      </c>
      <c r="D50">
        <v>4709</v>
      </c>
      <c r="E50">
        <v>4638</v>
      </c>
      <c r="F50">
        <v>1261</v>
      </c>
      <c r="G50">
        <v>4489</v>
      </c>
      <c r="H50">
        <v>3464</v>
      </c>
      <c r="I50">
        <v>5589</v>
      </c>
      <c r="J50">
        <v>1582</v>
      </c>
      <c r="K50">
        <v>5661</v>
      </c>
      <c r="L50">
        <v>106</v>
      </c>
      <c r="M50">
        <v>67924</v>
      </c>
    </row>
    <row r="51" spans="1:13">
      <c r="A51" t="s">
        <v>95</v>
      </c>
      <c r="B51">
        <v>6</v>
      </c>
      <c r="C51" t="s">
        <v>220</v>
      </c>
      <c r="D51">
        <v>13000</v>
      </c>
      <c r="E51">
        <v>29000</v>
      </c>
      <c r="F51">
        <v>3000</v>
      </c>
      <c r="G51">
        <v>29000</v>
      </c>
      <c r="H51">
        <v>14000</v>
      </c>
      <c r="I51">
        <v>24000</v>
      </c>
      <c r="J51">
        <v>12100</v>
      </c>
      <c r="K51">
        <v>13000</v>
      </c>
      <c r="L51">
        <v>700</v>
      </c>
      <c r="M51">
        <v>200000</v>
      </c>
    </row>
    <row r="52" spans="1:13">
      <c r="A52" t="s">
        <v>96</v>
      </c>
      <c r="B52">
        <v>5</v>
      </c>
      <c r="C52" t="s">
        <v>220</v>
      </c>
      <c r="D52">
        <v>9000</v>
      </c>
      <c r="E52">
        <v>14500</v>
      </c>
      <c r="F52">
        <v>1950</v>
      </c>
      <c r="G52">
        <v>5500</v>
      </c>
      <c r="H52">
        <v>4286</v>
      </c>
      <c r="I52">
        <v>7754</v>
      </c>
      <c r="J52">
        <v>3328</v>
      </c>
      <c r="K52">
        <v>6759</v>
      </c>
      <c r="L52">
        <v>300</v>
      </c>
      <c r="M52">
        <v>40000</v>
      </c>
    </row>
    <row r="53" spans="1:13">
      <c r="A53" t="s">
        <v>97</v>
      </c>
      <c r="B53">
        <v>6</v>
      </c>
      <c r="C53" t="s">
        <v>220</v>
      </c>
      <c r="D53">
        <v>14800</v>
      </c>
      <c r="E53">
        <v>25200</v>
      </c>
      <c r="F53">
        <v>4620</v>
      </c>
      <c r="G53">
        <v>16430</v>
      </c>
      <c r="H53">
        <v>8380</v>
      </c>
      <c r="I53">
        <v>21200</v>
      </c>
      <c r="J53">
        <v>10250</v>
      </c>
      <c r="K53">
        <v>12480</v>
      </c>
      <c r="L53">
        <v>780</v>
      </c>
      <c r="M53">
        <v>82200</v>
      </c>
    </row>
    <row r="54" spans="1:13">
      <c r="A54" t="s">
        <v>98</v>
      </c>
      <c r="B54">
        <v>5</v>
      </c>
      <c r="C54" t="s">
        <v>220</v>
      </c>
      <c r="D54">
        <v>9400</v>
      </c>
      <c r="E54">
        <v>15000</v>
      </c>
      <c r="F54">
        <v>3250</v>
      </c>
      <c r="G54">
        <v>8000</v>
      </c>
      <c r="H54">
        <v>4300</v>
      </c>
      <c r="I54">
        <v>11600</v>
      </c>
      <c r="J54">
        <v>5680</v>
      </c>
      <c r="K54">
        <v>10400</v>
      </c>
      <c r="L54">
        <v>650</v>
      </c>
      <c r="M54">
        <v>65000</v>
      </c>
    </row>
    <row r="55" spans="1:13">
      <c r="A55" t="s">
        <v>99</v>
      </c>
      <c r="B55">
        <v>3</v>
      </c>
      <c r="C55" t="s">
        <v>220</v>
      </c>
      <c r="D55">
        <v>1700</v>
      </c>
      <c r="E55">
        <v>1800</v>
      </c>
      <c r="F55">
        <v>340</v>
      </c>
      <c r="G55">
        <v>960</v>
      </c>
      <c r="H55">
        <v>540</v>
      </c>
      <c r="I55">
        <v>1100</v>
      </c>
      <c r="J55">
        <v>480</v>
      </c>
      <c r="K55">
        <v>1350</v>
      </c>
      <c r="L55">
        <v>180</v>
      </c>
      <c r="M55">
        <v>5800</v>
      </c>
    </row>
    <row r="56" spans="1:13">
      <c r="A56" t="s">
        <v>100</v>
      </c>
      <c r="B56">
        <v>3</v>
      </c>
      <c r="C56" t="s">
        <v>220</v>
      </c>
      <c r="D56">
        <v>1756</v>
      </c>
      <c r="E56">
        <v>2725</v>
      </c>
      <c r="F56">
        <v>445</v>
      </c>
      <c r="G56">
        <v>2205</v>
      </c>
      <c r="H56">
        <v>1370</v>
      </c>
      <c r="I56">
        <v>1519</v>
      </c>
      <c r="J56">
        <v>798</v>
      </c>
      <c r="K56">
        <v>2402</v>
      </c>
      <c r="L56">
        <v>239</v>
      </c>
      <c r="M56">
        <v>23507</v>
      </c>
    </row>
    <row r="57" spans="1:13">
      <c r="A57" t="s">
        <v>101</v>
      </c>
      <c r="B57">
        <v>4</v>
      </c>
      <c r="C57" t="s">
        <v>220</v>
      </c>
      <c r="D57">
        <v>4277</v>
      </c>
      <c r="E57">
        <v>8424</v>
      </c>
      <c r="F57">
        <v>508</v>
      </c>
      <c r="G57">
        <v>4709</v>
      </c>
      <c r="H57">
        <v>2743</v>
      </c>
      <c r="I57">
        <v>6811</v>
      </c>
      <c r="J57">
        <v>7290</v>
      </c>
      <c r="K57">
        <v>4027</v>
      </c>
      <c r="L57">
        <v>262</v>
      </c>
      <c r="M57">
        <v>57948</v>
      </c>
    </row>
    <row r="58" spans="1:13">
      <c r="A58" t="s">
        <v>102</v>
      </c>
      <c r="B58">
        <v>4</v>
      </c>
      <c r="C58" t="s">
        <v>220</v>
      </c>
      <c r="D58">
        <v>4000</v>
      </c>
      <c r="E58">
        <v>5900</v>
      </c>
      <c r="F58">
        <v>1200</v>
      </c>
      <c r="G58">
        <v>5700</v>
      </c>
      <c r="H58">
        <v>3200</v>
      </c>
      <c r="I58">
        <v>8200</v>
      </c>
      <c r="J58">
        <v>3000</v>
      </c>
      <c r="K58">
        <v>5000</v>
      </c>
      <c r="L58">
        <v>290</v>
      </c>
      <c r="M58">
        <v>70000</v>
      </c>
    </row>
    <row r="59" spans="1:13">
      <c r="A59" t="s">
        <v>103</v>
      </c>
      <c r="B59">
        <v>3</v>
      </c>
      <c r="C59" t="s">
        <v>220</v>
      </c>
      <c r="D59">
        <v>1990</v>
      </c>
      <c r="E59">
        <v>4778</v>
      </c>
      <c r="F59">
        <v>530</v>
      </c>
      <c r="G59">
        <v>2045</v>
      </c>
      <c r="H59">
        <v>1650</v>
      </c>
      <c r="I59">
        <v>1913</v>
      </c>
      <c r="J59">
        <v>1600</v>
      </c>
      <c r="K59">
        <v>2046</v>
      </c>
      <c r="L59">
        <v>100</v>
      </c>
      <c r="M59">
        <v>21000</v>
      </c>
    </row>
    <row r="60" spans="1:13">
      <c r="A60" t="s">
        <v>104</v>
      </c>
      <c r="B60">
        <v>4</v>
      </c>
      <c r="C60" t="s">
        <v>220</v>
      </c>
      <c r="D60">
        <v>3880</v>
      </c>
      <c r="E60">
        <v>5400</v>
      </c>
      <c r="F60">
        <v>1050</v>
      </c>
      <c r="G60">
        <v>3100</v>
      </c>
      <c r="H60">
        <v>2300</v>
      </c>
      <c r="I60">
        <v>5000</v>
      </c>
      <c r="J60">
        <v>2500</v>
      </c>
      <c r="K60">
        <v>3200</v>
      </c>
      <c r="L60">
        <v>400</v>
      </c>
      <c r="M60">
        <v>37500</v>
      </c>
    </row>
    <row r="61" spans="1:13">
      <c r="A61" t="s">
        <v>105</v>
      </c>
      <c r="B61">
        <v>2</v>
      </c>
      <c r="C61" t="s">
        <v>220</v>
      </c>
      <c r="D61">
        <v>1000</v>
      </c>
      <c r="E61">
        <v>900</v>
      </c>
      <c r="F61">
        <v>175</v>
      </c>
      <c r="G61">
        <v>980</v>
      </c>
      <c r="H61">
        <v>600</v>
      </c>
      <c r="I61">
        <v>580</v>
      </c>
      <c r="J61">
        <v>1100</v>
      </c>
      <c r="K61">
        <v>800</v>
      </c>
      <c r="L61">
        <v>75</v>
      </c>
      <c r="M61">
        <v>12500</v>
      </c>
    </row>
    <row r="62" spans="1:13">
      <c r="A62" t="s">
        <v>106</v>
      </c>
      <c r="B62">
        <v>2</v>
      </c>
      <c r="C62" t="s">
        <v>220</v>
      </c>
      <c r="D62">
        <v>700</v>
      </c>
      <c r="E62">
        <v>600</v>
      </c>
      <c r="F62">
        <v>200</v>
      </c>
      <c r="G62">
        <v>600</v>
      </c>
      <c r="H62">
        <v>330</v>
      </c>
      <c r="I62">
        <v>560</v>
      </c>
      <c r="J62">
        <v>280</v>
      </c>
      <c r="K62">
        <v>820</v>
      </c>
      <c r="L62">
        <v>25</v>
      </c>
      <c r="M62">
        <v>3600</v>
      </c>
    </row>
    <row r="63" spans="1:13">
      <c r="A63" t="s">
        <v>107</v>
      </c>
      <c r="B63">
        <v>2</v>
      </c>
      <c r="C63" t="s">
        <v>220</v>
      </c>
      <c r="D63">
        <v>385</v>
      </c>
      <c r="E63">
        <v>592</v>
      </c>
      <c r="F63">
        <v>79</v>
      </c>
      <c r="G63">
        <v>355</v>
      </c>
      <c r="H63">
        <v>200</v>
      </c>
      <c r="I63">
        <v>200</v>
      </c>
      <c r="J63">
        <v>150</v>
      </c>
      <c r="K63">
        <v>425</v>
      </c>
      <c r="L63">
        <v>50</v>
      </c>
      <c r="M63">
        <v>2270</v>
      </c>
    </row>
    <row r="64" spans="1:13">
      <c r="A64" t="s">
        <v>108</v>
      </c>
      <c r="B64">
        <v>1</v>
      </c>
      <c r="C64" t="s">
        <v>220</v>
      </c>
      <c r="D64">
        <v>170</v>
      </c>
      <c r="E64">
        <v>140</v>
      </c>
      <c r="F64">
        <v>30</v>
      </c>
      <c r="G64">
        <v>100</v>
      </c>
      <c r="H64">
        <v>140</v>
      </c>
      <c r="I64">
        <v>130</v>
      </c>
      <c r="J64">
        <v>130</v>
      </c>
      <c r="K64">
        <v>250</v>
      </c>
      <c r="L64">
        <v>6</v>
      </c>
      <c r="M64">
        <v>1450</v>
      </c>
    </row>
    <row r="65" spans="1:13">
      <c r="A65" t="s">
        <v>109</v>
      </c>
      <c r="B65">
        <v>5</v>
      </c>
      <c r="C65" t="s">
        <v>220</v>
      </c>
      <c r="D65">
        <v>9771</v>
      </c>
      <c r="E65">
        <v>17350</v>
      </c>
      <c r="F65">
        <v>1980</v>
      </c>
      <c r="G65">
        <v>11794</v>
      </c>
      <c r="H65">
        <v>4233</v>
      </c>
      <c r="I65">
        <v>8469</v>
      </c>
      <c r="J65">
        <v>5541</v>
      </c>
      <c r="K65">
        <v>7886</v>
      </c>
      <c r="L65">
        <v>536</v>
      </c>
      <c r="M65">
        <v>59096</v>
      </c>
    </row>
    <row r="66" spans="1:13">
      <c r="A66" t="s">
        <v>110</v>
      </c>
      <c r="B66">
        <v>2</v>
      </c>
      <c r="C66" t="s">
        <v>220</v>
      </c>
      <c r="D66">
        <v>286</v>
      </c>
      <c r="E66">
        <v>353</v>
      </c>
      <c r="F66">
        <v>101</v>
      </c>
      <c r="G66">
        <v>284</v>
      </c>
      <c r="H66">
        <v>222</v>
      </c>
      <c r="I66">
        <v>263</v>
      </c>
      <c r="J66">
        <v>134</v>
      </c>
      <c r="K66">
        <v>420</v>
      </c>
      <c r="L66">
        <v>17</v>
      </c>
      <c r="M66">
        <v>4027</v>
      </c>
    </row>
    <row r="67" spans="1:13">
      <c r="A67" t="s">
        <v>111</v>
      </c>
      <c r="B67">
        <v>2</v>
      </c>
      <c r="C67" t="s">
        <v>220</v>
      </c>
      <c r="D67">
        <v>1176</v>
      </c>
      <c r="E67">
        <v>2413</v>
      </c>
      <c r="F67">
        <v>394</v>
      </c>
      <c r="G67">
        <v>976</v>
      </c>
      <c r="H67">
        <v>729</v>
      </c>
      <c r="I67">
        <v>784</v>
      </c>
      <c r="J67">
        <v>430</v>
      </c>
      <c r="K67">
        <v>925</v>
      </c>
      <c r="L67">
        <v>209</v>
      </c>
      <c r="M67">
        <v>5816</v>
      </c>
    </row>
    <row r="68" spans="1:13">
      <c r="A68" t="s">
        <v>112</v>
      </c>
      <c r="B68">
        <v>2</v>
      </c>
      <c r="C68" t="s">
        <v>220</v>
      </c>
      <c r="D68">
        <v>420</v>
      </c>
      <c r="E68">
        <v>560</v>
      </c>
      <c r="F68">
        <v>70</v>
      </c>
      <c r="G68">
        <v>235</v>
      </c>
      <c r="H68">
        <v>208</v>
      </c>
      <c r="I68">
        <v>230</v>
      </c>
      <c r="J68">
        <v>130</v>
      </c>
      <c r="K68">
        <v>375</v>
      </c>
      <c r="L68">
        <v>20</v>
      </c>
      <c r="M68">
        <v>3500</v>
      </c>
    </row>
    <row r="70" spans="1:13">
      <c r="D70" t="s">
        <v>223</v>
      </c>
      <c r="E70" t="s">
        <v>224</v>
      </c>
      <c r="F70" t="s">
        <v>225</v>
      </c>
      <c r="G70" t="s">
        <v>226</v>
      </c>
      <c r="H70" t="s">
        <v>227</v>
      </c>
      <c r="I70" t="s">
        <v>228</v>
      </c>
      <c r="J70" t="s">
        <v>37</v>
      </c>
      <c r="K70" t="s">
        <v>229</v>
      </c>
      <c r="L70" t="s">
        <v>230</v>
      </c>
      <c r="M70" t="s">
        <v>231</v>
      </c>
    </row>
    <row r="71" spans="1:13">
      <c r="A71" t="s">
        <v>47</v>
      </c>
      <c r="B71">
        <v>4</v>
      </c>
      <c r="C71" t="s">
        <v>221</v>
      </c>
      <c r="D71">
        <v>180</v>
      </c>
      <c r="E71">
        <v>8</v>
      </c>
      <c r="F71">
        <v>15</v>
      </c>
      <c r="G71">
        <v>10</v>
      </c>
      <c r="H71">
        <v>50</v>
      </c>
      <c r="I71">
        <v>12</v>
      </c>
      <c r="J71">
        <v>5</v>
      </c>
      <c r="K71">
        <v>1</v>
      </c>
      <c r="L71">
        <v>1</v>
      </c>
      <c r="M71">
        <v>5</v>
      </c>
    </row>
    <row r="72" spans="1:13">
      <c r="A72" t="s">
        <v>48</v>
      </c>
      <c r="B72">
        <v>2</v>
      </c>
      <c r="C72" t="s">
        <v>221</v>
      </c>
      <c r="D72">
        <v>16</v>
      </c>
      <c r="E72">
        <v>1</v>
      </c>
      <c r="F72">
        <v>2</v>
      </c>
      <c r="G72">
        <v>0</v>
      </c>
      <c r="H72">
        <v>1</v>
      </c>
      <c r="I72">
        <v>0</v>
      </c>
      <c r="J72">
        <v>1</v>
      </c>
      <c r="K72">
        <v>1</v>
      </c>
      <c r="L72">
        <v>1</v>
      </c>
      <c r="M72">
        <v>0</v>
      </c>
    </row>
    <row r="73" spans="1:13">
      <c r="A73" t="s">
        <v>49</v>
      </c>
      <c r="B73">
        <v>3</v>
      </c>
      <c r="C73" t="s">
        <v>221</v>
      </c>
      <c r="D73">
        <v>193</v>
      </c>
      <c r="E73">
        <v>5</v>
      </c>
      <c r="F73">
        <v>5</v>
      </c>
      <c r="G73">
        <v>5</v>
      </c>
      <c r="H73">
        <v>47</v>
      </c>
      <c r="I73">
        <v>2</v>
      </c>
      <c r="J73">
        <v>1</v>
      </c>
      <c r="K73">
        <v>12</v>
      </c>
      <c r="L73">
        <v>8</v>
      </c>
      <c r="M73">
        <v>1</v>
      </c>
    </row>
    <row r="74" spans="1:13">
      <c r="A74" t="s">
        <v>50</v>
      </c>
      <c r="B74">
        <v>2</v>
      </c>
      <c r="C74" t="s">
        <v>221</v>
      </c>
      <c r="D74">
        <v>10</v>
      </c>
      <c r="E74">
        <v>0</v>
      </c>
      <c r="F74">
        <v>0</v>
      </c>
      <c r="G74">
        <v>0</v>
      </c>
      <c r="H74">
        <v>10</v>
      </c>
      <c r="I74">
        <v>0</v>
      </c>
      <c r="J74">
        <v>0</v>
      </c>
      <c r="K74">
        <v>0</v>
      </c>
      <c r="L74">
        <v>0</v>
      </c>
      <c r="M74">
        <v>0</v>
      </c>
    </row>
    <row r="75" spans="1:13">
      <c r="A75" t="s">
        <v>51</v>
      </c>
      <c r="B75">
        <v>5</v>
      </c>
      <c r="C75" t="s">
        <v>221</v>
      </c>
      <c r="D75">
        <v>450</v>
      </c>
      <c r="E75">
        <v>25</v>
      </c>
      <c r="F75">
        <v>3</v>
      </c>
      <c r="G75">
        <v>35</v>
      </c>
      <c r="H75">
        <v>100</v>
      </c>
      <c r="I75">
        <v>15</v>
      </c>
      <c r="J75">
        <v>5</v>
      </c>
      <c r="K75">
        <v>35</v>
      </c>
      <c r="L75">
        <v>25</v>
      </c>
      <c r="M75">
        <v>10</v>
      </c>
    </row>
    <row r="76" spans="1:13">
      <c r="A76" t="s">
        <v>52</v>
      </c>
      <c r="B76">
        <v>6</v>
      </c>
      <c r="C76" t="s">
        <v>221</v>
      </c>
      <c r="D76">
        <v>960</v>
      </c>
      <c r="E76">
        <v>120</v>
      </c>
      <c r="F76">
        <v>50</v>
      </c>
      <c r="G76">
        <v>10</v>
      </c>
      <c r="H76">
        <v>720</v>
      </c>
      <c r="I76">
        <v>360</v>
      </c>
      <c r="J76">
        <v>10</v>
      </c>
      <c r="K76">
        <v>120</v>
      </c>
      <c r="L76">
        <v>10</v>
      </c>
      <c r="M76">
        <v>10</v>
      </c>
    </row>
    <row r="77" spans="1:13">
      <c r="A77" t="s">
        <v>53</v>
      </c>
      <c r="B77">
        <v>1</v>
      </c>
      <c r="C77" t="s">
        <v>221</v>
      </c>
      <c r="D77">
        <v>10</v>
      </c>
      <c r="E77">
        <v>0</v>
      </c>
      <c r="F77">
        <v>0</v>
      </c>
      <c r="G77">
        <v>0</v>
      </c>
      <c r="H77">
        <v>1</v>
      </c>
      <c r="I77">
        <v>0</v>
      </c>
      <c r="J77">
        <v>0</v>
      </c>
      <c r="K77">
        <v>0</v>
      </c>
      <c r="L77">
        <v>0</v>
      </c>
      <c r="M77">
        <v>0</v>
      </c>
    </row>
    <row r="78" spans="1:13">
      <c r="A78" t="s">
        <v>54</v>
      </c>
      <c r="B78">
        <v>3</v>
      </c>
      <c r="C78" t="s">
        <v>221</v>
      </c>
      <c r="D78">
        <v>65</v>
      </c>
      <c r="E78">
        <v>8</v>
      </c>
      <c r="F78">
        <v>1</v>
      </c>
      <c r="G78">
        <v>1</v>
      </c>
      <c r="H78">
        <v>60</v>
      </c>
      <c r="I78">
        <v>10</v>
      </c>
      <c r="J78">
        <v>1</v>
      </c>
      <c r="K78">
        <v>0</v>
      </c>
      <c r="L78">
        <v>5</v>
      </c>
      <c r="M78">
        <v>0</v>
      </c>
    </row>
    <row r="79" spans="1:13">
      <c r="A79" t="s">
        <v>55</v>
      </c>
      <c r="B79">
        <v>3</v>
      </c>
      <c r="C79" t="s">
        <v>221</v>
      </c>
      <c r="D79">
        <v>120</v>
      </c>
      <c r="E79">
        <v>2</v>
      </c>
      <c r="F79">
        <v>0</v>
      </c>
      <c r="G79">
        <v>0</v>
      </c>
      <c r="H79">
        <v>24</v>
      </c>
      <c r="I79">
        <v>4</v>
      </c>
      <c r="J79">
        <v>2</v>
      </c>
      <c r="K79">
        <v>3</v>
      </c>
      <c r="L79">
        <v>2</v>
      </c>
      <c r="M79">
        <v>0</v>
      </c>
    </row>
    <row r="80" spans="1:13">
      <c r="A80" t="s">
        <v>56</v>
      </c>
      <c r="B80">
        <v>3</v>
      </c>
      <c r="C80" t="s">
        <v>221</v>
      </c>
      <c r="D80">
        <v>69</v>
      </c>
      <c r="E80">
        <v>2</v>
      </c>
      <c r="F80">
        <v>2</v>
      </c>
      <c r="G80">
        <v>1</v>
      </c>
      <c r="H80">
        <v>25</v>
      </c>
      <c r="I80">
        <v>4</v>
      </c>
      <c r="J80">
        <v>1</v>
      </c>
      <c r="K80">
        <v>9</v>
      </c>
      <c r="L80">
        <v>4</v>
      </c>
      <c r="M80">
        <v>1</v>
      </c>
    </row>
    <row r="81" spans="1:13">
      <c r="A81" t="s">
        <v>57</v>
      </c>
      <c r="B81">
        <v>4</v>
      </c>
      <c r="C81" t="s">
        <v>221</v>
      </c>
      <c r="D81">
        <v>86</v>
      </c>
      <c r="E81">
        <v>3</v>
      </c>
      <c r="F81">
        <v>1</v>
      </c>
      <c r="G81">
        <v>2</v>
      </c>
      <c r="H81">
        <v>86</v>
      </c>
      <c r="I81">
        <v>18</v>
      </c>
      <c r="J81">
        <v>3</v>
      </c>
      <c r="K81">
        <v>25</v>
      </c>
      <c r="L81">
        <v>3</v>
      </c>
      <c r="M81">
        <v>1</v>
      </c>
    </row>
    <row r="82" spans="1:13">
      <c r="A82" t="s">
        <v>58</v>
      </c>
      <c r="B82">
        <v>2</v>
      </c>
      <c r="C82" t="s">
        <v>221</v>
      </c>
      <c r="D82">
        <v>80</v>
      </c>
      <c r="E82">
        <v>6</v>
      </c>
      <c r="F82">
        <v>0</v>
      </c>
      <c r="G82">
        <v>0</v>
      </c>
      <c r="H82">
        <v>16</v>
      </c>
      <c r="I82">
        <v>0</v>
      </c>
      <c r="J82">
        <v>0</v>
      </c>
      <c r="K82">
        <v>0</v>
      </c>
      <c r="L82">
        <v>6</v>
      </c>
      <c r="M82">
        <v>0</v>
      </c>
    </row>
    <row r="83" spans="1:13">
      <c r="A83" t="s">
        <v>59</v>
      </c>
      <c r="B83">
        <v>6</v>
      </c>
      <c r="C83" t="s">
        <v>221</v>
      </c>
      <c r="D83">
        <v>1010</v>
      </c>
      <c r="E83">
        <v>25</v>
      </c>
      <c r="F83">
        <v>75</v>
      </c>
      <c r="G83">
        <v>30</v>
      </c>
      <c r="H83">
        <v>900</v>
      </c>
      <c r="I83">
        <v>435</v>
      </c>
      <c r="J83">
        <v>30</v>
      </c>
      <c r="K83">
        <v>120</v>
      </c>
      <c r="L83">
        <v>80</v>
      </c>
      <c r="M83">
        <v>0</v>
      </c>
    </row>
    <row r="84" spans="1:13">
      <c r="A84" t="s">
        <v>60</v>
      </c>
      <c r="B84">
        <v>2</v>
      </c>
      <c r="C84" t="s">
        <v>221</v>
      </c>
      <c r="D84">
        <v>10</v>
      </c>
      <c r="E84">
        <v>2</v>
      </c>
      <c r="F84">
        <v>1</v>
      </c>
      <c r="G84">
        <v>1</v>
      </c>
      <c r="H84">
        <v>10</v>
      </c>
      <c r="I84">
        <v>1</v>
      </c>
      <c r="J84">
        <v>1</v>
      </c>
      <c r="K84">
        <v>1</v>
      </c>
      <c r="L84">
        <v>1</v>
      </c>
      <c r="M84">
        <v>1</v>
      </c>
    </row>
    <row r="85" spans="1:13">
      <c r="A85" t="s">
        <v>61</v>
      </c>
      <c r="B85">
        <v>1</v>
      </c>
      <c r="C85" t="s">
        <v>221</v>
      </c>
      <c r="D85">
        <v>2</v>
      </c>
      <c r="E85">
        <v>0</v>
      </c>
      <c r="F85">
        <v>0</v>
      </c>
      <c r="G85">
        <v>0</v>
      </c>
      <c r="H85">
        <v>1</v>
      </c>
      <c r="I85">
        <v>0</v>
      </c>
      <c r="J85">
        <v>0</v>
      </c>
      <c r="K85">
        <v>1</v>
      </c>
      <c r="L85">
        <v>1</v>
      </c>
      <c r="M85">
        <v>0</v>
      </c>
    </row>
    <row r="86" spans="1:13">
      <c r="A86" t="s">
        <v>62</v>
      </c>
      <c r="B86">
        <v>5</v>
      </c>
      <c r="C86" t="s">
        <v>221</v>
      </c>
      <c r="D86">
        <v>518</v>
      </c>
      <c r="E86">
        <v>16</v>
      </c>
      <c r="F86">
        <v>0</v>
      </c>
      <c r="G86">
        <v>5</v>
      </c>
      <c r="H86">
        <v>149</v>
      </c>
      <c r="I86">
        <v>156</v>
      </c>
      <c r="J86">
        <v>3</v>
      </c>
      <c r="K86">
        <v>63</v>
      </c>
      <c r="L86">
        <v>23</v>
      </c>
      <c r="M86">
        <v>7</v>
      </c>
    </row>
    <row r="87" spans="1:13">
      <c r="A87" t="s">
        <v>63</v>
      </c>
      <c r="B87">
        <v>4</v>
      </c>
      <c r="C87" t="s">
        <v>221</v>
      </c>
      <c r="D87">
        <v>640</v>
      </c>
      <c r="E87">
        <v>30</v>
      </c>
      <c r="F87">
        <v>3</v>
      </c>
      <c r="G87">
        <v>8</v>
      </c>
      <c r="H87">
        <v>50</v>
      </c>
      <c r="I87">
        <v>13</v>
      </c>
      <c r="J87">
        <v>3</v>
      </c>
      <c r="K87">
        <v>20</v>
      </c>
      <c r="L87">
        <v>10</v>
      </c>
      <c r="M87">
        <v>0</v>
      </c>
    </row>
    <row r="88" spans="1:13">
      <c r="A88" t="s">
        <v>64</v>
      </c>
      <c r="B88">
        <v>2</v>
      </c>
      <c r="C88" t="s">
        <v>221</v>
      </c>
      <c r="D88">
        <v>50</v>
      </c>
      <c r="E88">
        <v>0</v>
      </c>
      <c r="F88">
        <v>2</v>
      </c>
      <c r="G88">
        <v>1</v>
      </c>
      <c r="H88">
        <v>2</v>
      </c>
      <c r="I88">
        <v>0</v>
      </c>
      <c r="J88">
        <v>0</v>
      </c>
      <c r="K88">
        <v>2</v>
      </c>
      <c r="L88">
        <v>0</v>
      </c>
      <c r="M88">
        <v>0</v>
      </c>
    </row>
    <row r="89" spans="1:13">
      <c r="A89" t="s">
        <v>65</v>
      </c>
      <c r="B89">
        <v>1</v>
      </c>
      <c r="C89" t="s">
        <v>221</v>
      </c>
      <c r="D89">
        <v>1</v>
      </c>
      <c r="E89">
        <v>1</v>
      </c>
      <c r="F89">
        <v>1</v>
      </c>
      <c r="G89">
        <v>1</v>
      </c>
      <c r="H89">
        <v>1</v>
      </c>
      <c r="I89">
        <v>1</v>
      </c>
      <c r="J89">
        <v>1</v>
      </c>
      <c r="K89">
        <v>1</v>
      </c>
      <c r="L89">
        <v>1</v>
      </c>
      <c r="M89">
        <v>1</v>
      </c>
    </row>
    <row r="90" spans="1:13">
      <c r="A90" t="s">
        <v>66</v>
      </c>
      <c r="B90">
        <v>2</v>
      </c>
      <c r="C90" t="s">
        <v>221</v>
      </c>
      <c r="D90">
        <v>1</v>
      </c>
      <c r="E90">
        <v>0</v>
      </c>
      <c r="F90">
        <v>0</v>
      </c>
      <c r="G90">
        <v>0</v>
      </c>
      <c r="H90">
        <v>0</v>
      </c>
      <c r="I90">
        <v>0</v>
      </c>
      <c r="J90">
        <v>0</v>
      </c>
      <c r="K90">
        <v>0</v>
      </c>
      <c r="L90">
        <v>0</v>
      </c>
      <c r="M90">
        <v>0</v>
      </c>
    </row>
    <row r="91" spans="1:13">
      <c r="A91" t="s">
        <v>67</v>
      </c>
      <c r="B91">
        <v>1</v>
      </c>
      <c r="C91" t="s">
        <v>221</v>
      </c>
      <c r="D91">
        <v>2</v>
      </c>
      <c r="E91">
        <v>1</v>
      </c>
      <c r="F91">
        <v>0</v>
      </c>
      <c r="G91">
        <v>0</v>
      </c>
      <c r="H91">
        <v>1</v>
      </c>
      <c r="I91">
        <v>0</v>
      </c>
      <c r="J91">
        <v>0</v>
      </c>
      <c r="K91">
        <v>1</v>
      </c>
      <c r="L91">
        <v>1</v>
      </c>
      <c r="M91">
        <v>0</v>
      </c>
    </row>
    <row r="92" spans="1:13">
      <c r="A92" t="s">
        <v>68</v>
      </c>
      <c r="B92">
        <v>1</v>
      </c>
      <c r="C92" t="s">
        <v>221</v>
      </c>
      <c r="D92">
        <v>4</v>
      </c>
      <c r="E92">
        <v>0</v>
      </c>
      <c r="F92">
        <v>0</v>
      </c>
      <c r="G92">
        <v>0</v>
      </c>
      <c r="H92">
        <v>2</v>
      </c>
      <c r="I92">
        <v>0</v>
      </c>
      <c r="J92">
        <v>0</v>
      </c>
      <c r="K92">
        <v>0</v>
      </c>
      <c r="L92">
        <v>0</v>
      </c>
      <c r="M92">
        <v>0</v>
      </c>
    </row>
    <row r="93" spans="1:13">
      <c r="A93" t="s">
        <v>69</v>
      </c>
      <c r="B93">
        <v>1</v>
      </c>
      <c r="C93" t="s">
        <v>221</v>
      </c>
      <c r="D93">
        <v>5</v>
      </c>
      <c r="E93">
        <v>0</v>
      </c>
      <c r="F93">
        <v>0</v>
      </c>
      <c r="G93">
        <v>0</v>
      </c>
      <c r="H93">
        <v>5</v>
      </c>
      <c r="I93">
        <v>0</v>
      </c>
      <c r="J93">
        <v>0</v>
      </c>
      <c r="K93">
        <v>2</v>
      </c>
      <c r="L93">
        <v>0</v>
      </c>
      <c r="M93">
        <v>0</v>
      </c>
    </row>
    <row r="94" spans="1:13">
      <c r="A94" t="s">
        <v>70</v>
      </c>
      <c r="B94">
        <v>1</v>
      </c>
      <c r="C94" t="s">
        <v>221</v>
      </c>
      <c r="D94">
        <v>17</v>
      </c>
      <c r="E94">
        <v>0</v>
      </c>
      <c r="F94">
        <v>0</v>
      </c>
      <c r="G94">
        <v>0</v>
      </c>
      <c r="H94">
        <v>10</v>
      </c>
      <c r="I94">
        <v>0</v>
      </c>
      <c r="J94">
        <v>0</v>
      </c>
      <c r="K94">
        <v>0</v>
      </c>
      <c r="L94">
        <v>0</v>
      </c>
      <c r="M94">
        <v>0</v>
      </c>
    </row>
    <row r="95" spans="1:13">
      <c r="A95" t="s">
        <v>125</v>
      </c>
      <c r="B95">
        <v>2</v>
      </c>
      <c r="C95" t="s">
        <v>221</v>
      </c>
      <c r="D95">
        <v>0</v>
      </c>
      <c r="E95">
        <v>1</v>
      </c>
      <c r="F95">
        <v>0</v>
      </c>
      <c r="G95">
        <v>0</v>
      </c>
      <c r="H95">
        <v>0</v>
      </c>
      <c r="I95">
        <v>0</v>
      </c>
      <c r="J95">
        <v>0</v>
      </c>
      <c r="K95">
        <v>0</v>
      </c>
      <c r="L95">
        <v>0</v>
      </c>
      <c r="M95">
        <v>0</v>
      </c>
    </row>
    <row r="96" spans="1:13">
      <c r="A96" t="s">
        <v>71</v>
      </c>
      <c r="B96">
        <v>2</v>
      </c>
      <c r="C96" t="s">
        <v>221</v>
      </c>
      <c r="D96">
        <v>15</v>
      </c>
      <c r="E96">
        <v>1</v>
      </c>
      <c r="F96">
        <v>1</v>
      </c>
      <c r="G96">
        <v>1</v>
      </c>
      <c r="H96">
        <v>5</v>
      </c>
      <c r="I96">
        <v>1</v>
      </c>
      <c r="J96">
        <v>1</v>
      </c>
      <c r="K96">
        <v>1</v>
      </c>
      <c r="L96">
        <v>1</v>
      </c>
      <c r="M96">
        <v>1</v>
      </c>
    </row>
    <row r="97" spans="1:13">
      <c r="A97" t="s">
        <v>72</v>
      </c>
      <c r="B97">
        <v>3</v>
      </c>
      <c r="C97" t="s">
        <v>221</v>
      </c>
      <c r="D97">
        <v>80</v>
      </c>
      <c r="E97">
        <v>4</v>
      </c>
      <c r="F97">
        <v>0</v>
      </c>
      <c r="G97">
        <v>0</v>
      </c>
      <c r="H97">
        <v>30</v>
      </c>
      <c r="I97">
        <v>8</v>
      </c>
      <c r="J97">
        <v>1</v>
      </c>
      <c r="K97">
        <v>5</v>
      </c>
      <c r="L97">
        <v>3</v>
      </c>
      <c r="M97">
        <v>1</v>
      </c>
    </row>
    <row r="98" spans="1:13">
      <c r="A98" t="s">
        <v>73</v>
      </c>
      <c r="B98">
        <v>3</v>
      </c>
      <c r="C98" t="s">
        <v>221</v>
      </c>
      <c r="D98">
        <v>70</v>
      </c>
      <c r="E98">
        <v>1</v>
      </c>
      <c r="F98">
        <v>0</v>
      </c>
      <c r="G98">
        <v>3</v>
      </c>
      <c r="H98">
        <v>20</v>
      </c>
      <c r="I98">
        <v>1</v>
      </c>
      <c r="J98">
        <v>0</v>
      </c>
      <c r="K98">
        <v>5</v>
      </c>
      <c r="L98">
        <v>1</v>
      </c>
      <c r="M98">
        <v>3</v>
      </c>
    </row>
    <row r="99" spans="1:13">
      <c r="A99" t="s">
        <v>74</v>
      </c>
      <c r="B99">
        <v>6</v>
      </c>
      <c r="C99" t="s">
        <v>221</v>
      </c>
      <c r="D99">
        <v>1226</v>
      </c>
      <c r="E99">
        <v>25</v>
      </c>
      <c r="F99">
        <v>74</v>
      </c>
      <c r="G99">
        <v>33</v>
      </c>
      <c r="H99">
        <v>243</v>
      </c>
      <c r="I99">
        <v>41</v>
      </c>
      <c r="J99">
        <v>7</v>
      </c>
      <c r="K99">
        <v>100</v>
      </c>
      <c r="L99">
        <v>65</v>
      </c>
      <c r="M99">
        <v>9</v>
      </c>
    </row>
    <row r="100" spans="1:13">
      <c r="A100" t="s">
        <v>75</v>
      </c>
      <c r="B100">
        <v>1</v>
      </c>
      <c r="C100" t="s">
        <v>221</v>
      </c>
      <c r="D100">
        <v>12</v>
      </c>
      <c r="E100">
        <v>0</v>
      </c>
      <c r="F100">
        <v>0</v>
      </c>
      <c r="G100">
        <v>0</v>
      </c>
      <c r="H100">
        <v>4</v>
      </c>
      <c r="I100">
        <v>1</v>
      </c>
      <c r="J100">
        <v>1</v>
      </c>
      <c r="K100">
        <v>0</v>
      </c>
      <c r="L100">
        <v>0</v>
      </c>
      <c r="M100">
        <v>0</v>
      </c>
    </row>
    <row r="101" spans="1:13">
      <c r="A101" t="s">
        <v>76</v>
      </c>
      <c r="B101">
        <v>3</v>
      </c>
      <c r="C101" t="s">
        <v>221</v>
      </c>
      <c r="D101">
        <v>55</v>
      </c>
      <c r="E101">
        <v>2</v>
      </c>
      <c r="F101">
        <v>22</v>
      </c>
      <c r="G101">
        <v>2</v>
      </c>
      <c r="H101">
        <v>27</v>
      </c>
      <c r="I101">
        <v>3</v>
      </c>
      <c r="J101">
        <v>2</v>
      </c>
      <c r="K101">
        <v>7</v>
      </c>
      <c r="L101">
        <v>7</v>
      </c>
      <c r="M101">
        <v>0</v>
      </c>
    </row>
    <row r="102" spans="1:13">
      <c r="A102" t="s">
        <v>77</v>
      </c>
      <c r="B102">
        <v>2</v>
      </c>
      <c r="C102" t="s">
        <v>221</v>
      </c>
      <c r="D102">
        <v>24</v>
      </c>
      <c r="E102">
        <v>0</v>
      </c>
      <c r="F102">
        <v>0</v>
      </c>
      <c r="G102">
        <v>0</v>
      </c>
      <c r="H102">
        <v>21</v>
      </c>
      <c r="I102">
        <v>0</v>
      </c>
      <c r="J102">
        <v>0</v>
      </c>
      <c r="K102">
        <v>0</v>
      </c>
      <c r="L102">
        <v>4</v>
      </c>
      <c r="M102">
        <v>0</v>
      </c>
    </row>
    <row r="103" spans="1:13">
      <c r="A103" t="s">
        <v>78</v>
      </c>
      <c r="B103">
        <v>1</v>
      </c>
      <c r="C103" t="s">
        <v>221</v>
      </c>
      <c r="D103">
        <v>0</v>
      </c>
      <c r="E103">
        <v>0</v>
      </c>
      <c r="F103">
        <v>0</v>
      </c>
      <c r="G103">
        <v>0</v>
      </c>
      <c r="H103">
        <v>4</v>
      </c>
      <c r="I103">
        <v>4</v>
      </c>
      <c r="J103">
        <v>0</v>
      </c>
      <c r="K103">
        <v>0</v>
      </c>
      <c r="L103">
        <v>0</v>
      </c>
      <c r="M103">
        <v>0</v>
      </c>
    </row>
    <row r="104" spans="1:13">
      <c r="A104" t="s">
        <v>79</v>
      </c>
      <c r="B104">
        <v>1</v>
      </c>
      <c r="C104" t="s">
        <v>221</v>
      </c>
      <c r="D104">
        <v>3</v>
      </c>
      <c r="E104">
        <v>1</v>
      </c>
      <c r="F104">
        <v>1</v>
      </c>
      <c r="G104">
        <v>1</v>
      </c>
      <c r="H104">
        <v>1</v>
      </c>
      <c r="I104">
        <v>1</v>
      </c>
      <c r="J104">
        <v>1</v>
      </c>
      <c r="K104">
        <v>2</v>
      </c>
      <c r="L104">
        <v>1</v>
      </c>
      <c r="M104">
        <v>1</v>
      </c>
    </row>
    <row r="105" spans="1:13">
      <c r="A105" t="s">
        <v>80</v>
      </c>
      <c r="B105">
        <v>4</v>
      </c>
      <c r="C105" t="s">
        <v>221</v>
      </c>
      <c r="D105">
        <v>130</v>
      </c>
      <c r="E105">
        <v>2</v>
      </c>
      <c r="F105">
        <v>1</v>
      </c>
      <c r="G105">
        <v>1</v>
      </c>
      <c r="H105">
        <v>40</v>
      </c>
      <c r="I105">
        <v>8</v>
      </c>
      <c r="J105">
        <v>1</v>
      </c>
      <c r="K105">
        <v>8</v>
      </c>
      <c r="L105">
        <v>2</v>
      </c>
      <c r="M105">
        <v>2</v>
      </c>
    </row>
    <row r="106" spans="1:13">
      <c r="A106" t="s">
        <v>81</v>
      </c>
      <c r="B106">
        <v>5</v>
      </c>
      <c r="C106" t="s">
        <v>221</v>
      </c>
      <c r="D106">
        <v>265</v>
      </c>
      <c r="E106">
        <v>15</v>
      </c>
      <c r="F106">
        <v>2</v>
      </c>
      <c r="G106">
        <v>2</v>
      </c>
      <c r="H106">
        <v>100</v>
      </c>
      <c r="I106">
        <v>30</v>
      </c>
      <c r="J106">
        <v>10</v>
      </c>
      <c r="K106">
        <v>35</v>
      </c>
      <c r="L106">
        <v>20</v>
      </c>
      <c r="M106">
        <v>5</v>
      </c>
    </row>
    <row r="107" spans="1:13">
      <c r="A107" t="s">
        <v>82</v>
      </c>
      <c r="B107">
        <v>4</v>
      </c>
      <c r="C107" t="s">
        <v>221</v>
      </c>
      <c r="D107">
        <v>404</v>
      </c>
      <c r="E107">
        <v>0</v>
      </c>
      <c r="F107">
        <v>2</v>
      </c>
      <c r="G107">
        <v>0</v>
      </c>
      <c r="H107">
        <v>358</v>
      </c>
      <c r="I107">
        <v>8</v>
      </c>
      <c r="J107">
        <v>2</v>
      </c>
      <c r="K107">
        <v>27</v>
      </c>
      <c r="L107">
        <v>9</v>
      </c>
      <c r="M107">
        <v>0</v>
      </c>
    </row>
    <row r="108" spans="1:13">
      <c r="A108" t="s">
        <v>83</v>
      </c>
      <c r="B108">
        <v>2</v>
      </c>
      <c r="C108" t="s">
        <v>221</v>
      </c>
      <c r="D108">
        <v>30</v>
      </c>
      <c r="E108">
        <v>3</v>
      </c>
      <c r="F108">
        <v>2</v>
      </c>
      <c r="G108">
        <v>2</v>
      </c>
      <c r="H108">
        <v>20</v>
      </c>
      <c r="I108">
        <v>5</v>
      </c>
      <c r="J108">
        <v>3</v>
      </c>
      <c r="K108">
        <v>10</v>
      </c>
      <c r="L108">
        <v>2</v>
      </c>
      <c r="M108">
        <v>2</v>
      </c>
    </row>
    <row r="109" spans="1:13">
      <c r="A109" t="s">
        <v>84</v>
      </c>
      <c r="B109">
        <v>1</v>
      </c>
      <c r="C109" t="s">
        <v>221</v>
      </c>
      <c r="D109">
        <v>7</v>
      </c>
      <c r="E109">
        <v>0</v>
      </c>
      <c r="F109">
        <v>0</v>
      </c>
      <c r="G109">
        <v>0</v>
      </c>
      <c r="H109">
        <v>4</v>
      </c>
      <c r="I109">
        <v>0</v>
      </c>
      <c r="J109">
        <v>0</v>
      </c>
      <c r="K109">
        <v>0</v>
      </c>
      <c r="L109">
        <v>0</v>
      </c>
      <c r="M109">
        <v>0</v>
      </c>
    </row>
    <row r="110" spans="1:13">
      <c r="A110" t="s">
        <v>85</v>
      </c>
      <c r="B110">
        <v>1</v>
      </c>
      <c r="C110" t="s">
        <v>221</v>
      </c>
      <c r="D110">
        <v>20</v>
      </c>
      <c r="E110">
        <v>1</v>
      </c>
      <c r="F110">
        <v>1</v>
      </c>
      <c r="G110">
        <v>1</v>
      </c>
      <c r="H110">
        <v>3</v>
      </c>
      <c r="I110">
        <v>1</v>
      </c>
      <c r="J110">
        <v>1</v>
      </c>
      <c r="K110">
        <v>3</v>
      </c>
      <c r="L110">
        <v>1</v>
      </c>
      <c r="M110">
        <v>1</v>
      </c>
    </row>
    <row r="111" spans="1:13">
      <c r="A111" t="s">
        <v>86</v>
      </c>
      <c r="B111">
        <v>4</v>
      </c>
      <c r="C111" t="s">
        <v>221</v>
      </c>
      <c r="D111">
        <v>250</v>
      </c>
      <c r="E111">
        <v>10</v>
      </c>
      <c r="F111">
        <v>3</v>
      </c>
      <c r="G111">
        <v>5</v>
      </c>
      <c r="H111">
        <v>55</v>
      </c>
      <c r="I111">
        <v>10</v>
      </c>
      <c r="J111">
        <v>1</v>
      </c>
      <c r="K111">
        <v>15</v>
      </c>
      <c r="L111">
        <v>15</v>
      </c>
      <c r="M111">
        <v>0</v>
      </c>
    </row>
    <row r="112" spans="1:13">
      <c r="A112" t="s">
        <v>87</v>
      </c>
      <c r="B112">
        <v>4</v>
      </c>
      <c r="C112" t="s">
        <v>221</v>
      </c>
      <c r="D112">
        <v>285</v>
      </c>
      <c r="E112">
        <v>14</v>
      </c>
      <c r="F112">
        <v>1</v>
      </c>
      <c r="G112">
        <v>1</v>
      </c>
      <c r="H112">
        <v>60</v>
      </c>
      <c r="I112">
        <v>1</v>
      </c>
      <c r="J112">
        <v>1</v>
      </c>
      <c r="K112">
        <v>29</v>
      </c>
      <c r="L112">
        <v>14</v>
      </c>
      <c r="M112">
        <v>1</v>
      </c>
    </row>
    <row r="113" spans="1:13">
      <c r="A113" t="s">
        <v>88</v>
      </c>
      <c r="B113">
        <v>3</v>
      </c>
      <c r="C113" t="s">
        <v>221</v>
      </c>
      <c r="D113">
        <v>115</v>
      </c>
      <c r="E113">
        <v>5</v>
      </c>
      <c r="F113">
        <v>9</v>
      </c>
      <c r="G113">
        <v>0</v>
      </c>
      <c r="H113">
        <v>49</v>
      </c>
      <c r="I113">
        <v>11</v>
      </c>
      <c r="J113">
        <v>1</v>
      </c>
      <c r="K113">
        <v>13</v>
      </c>
      <c r="L113">
        <v>1</v>
      </c>
      <c r="M113">
        <v>0</v>
      </c>
    </row>
    <row r="114" spans="1:13">
      <c r="A114" t="s">
        <v>89</v>
      </c>
      <c r="B114">
        <v>3</v>
      </c>
      <c r="C114" t="s">
        <v>221</v>
      </c>
      <c r="D114">
        <v>74</v>
      </c>
      <c r="E114">
        <v>5</v>
      </c>
      <c r="F114">
        <v>0</v>
      </c>
      <c r="G114">
        <v>0</v>
      </c>
      <c r="H114">
        <v>54</v>
      </c>
      <c r="I114">
        <v>2</v>
      </c>
      <c r="J114">
        <v>1</v>
      </c>
      <c r="K114">
        <v>3</v>
      </c>
      <c r="L114">
        <v>115</v>
      </c>
      <c r="M114">
        <v>1</v>
      </c>
    </row>
    <row r="115" spans="1:13">
      <c r="A115" t="s">
        <v>90</v>
      </c>
      <c r="B115">
        <v>2</v>
      </c>
      <c r="C115" t="s">
        <v>221</v>
      </c>
      <c r="D115">
        <v>45</v>
      </c>
      <c r="E115">
        <v>2</v>
      </c>
      <c r="F115">
        <v>1</v>
      </c>
      <c r="G115">
        <v>1</v>
      </c>
      <c r="H115">
        <v>10</v>
      </c>
      <c r="I115">
        <v>1</v>
      </c>
      <c r="J115">
        <v>1</v>
      </c>
      <c r="K115">
        <v>3</v>
      </c>
      <c r="L115">
        <v>0</v>
      </c>
      <c r="M115">
        <v>0</v>
      </c>
    </row>
    <row r="116" spans="1:13">
      <c r="A116" t="s">
        <v>91</v>
      </c>
      <c r="B116">
        <v>3</v>
      </c>
      <c r="C116" t="s">
        <v>221</v>
      </c>
      <c r="D116">
        <v>120</v>
      </c>
      <c r="E116">
        <v>5</v>
      </c>
      <c r="F116">
        <v>1</v>
      </c>
      <c r="G116">
        <v>1</v>
      </c>
      <c r="H116">
        <v>50</v>
      </c>
      <c r="I116">
        <v>5</v>
      </c>
      <c r="J116">
        <v>1</v>
      </c>
      <c r="K116">
        <v>20</v>
      </c>
      <c r="L116">
        <v>5</v>
      </c>
      <c r="M116">
        <v>1</v>
      </c>
    </row>
    <row r="117" spans="1:13">
      <c r="A117" t="s">
        <v>92</v>
      </c>
      <c r="B117">
        <v>2</v>
      </c>
      <c r="C117" t="s">
        <v>221</v>
      </c>
      <c r="D117">
        <v>69</v>
      </c>
      <c r="E117">
        <v>2</v>
      </c>
      <c r="F117">
        <v>0</v>
      </c>
      <c r="G117">
        <v>0</v>
      </c>
      <c r="H117">
        <v>13</v>
      </c>
      <c r="I117">
        <v>0</v>
      </c>
      <c r="J117">
        <v>1</v>
      </c>
      <c r="K117">
        <v>2</v>
      </c>
      <c r="L117">
        <v>2</v>
      </c>
      <c r="M117">
        <v>0</v>
      </c>
    </row>
    <row r="118" spans="1:13">
      <c r="A118" t="s">
        <v>93</v>
      </c>
      <c r="B118">
        <v>6</v>
      </c>
      <c r="C118" t="s">
        <v>221</v>
      </c>
      <c r="D118">
        <v>840</v>
      </c>
      <c r="E118">
        <v>25</v>
      </c>
      <c r="F118">
        <v>40</v>
      </c>
      <c r="G118">
        <v>40</v>
      </c>
      <c r="H118">
        <v>350</v>
      </c>
      <c r="I118">
        <v>90</v>
      </c>
      <c r="J118">
        <v>7</v>
      </c>
      <c r="K118">
        <v>80</v>
      </c>
      <c r="L118">
        <v>15</v>
      </c>
      <c r="M118">
        <v>25</v>
      </c>
    </row>
    <row r="119" spans="1:13">
      <c r="A119" t="s">
        <v>94</v>
      </c>
      <c r="B119">
        <v>4</v>
      </c>
      <c r="C119" t="s">
        <v>221</v>
      </c>
      <c r="D119">
        <v>147</v>
      </c>
      <c r="E119">
        <v>11</v>
      </c>
      <c r="F119">
        <v>12</v>
      </c>
      <c r="G119">
        <v>12</v>
      </c>
      <c r="H119">
        <v>49</v>
      </c>
      <c r="I119">
        <v>24</v>
      </c>
      <c r="J119">
        <v>2</v>
      </c>
      <c r="K119">
        <v>24</v>
      </c>
      <c r="L119">
        <v>12</v>
      </c>
      <c r="M119">
        <v>2</v>
      </c>
    </row>
    <row r="120" spans="1:13">
      <c r="A120" t="s">
        <v>95</v>
      </c>
      <c r="B120">
        <v>6</v>
      </c>
      <c r="C120" t="s">
        <v>221</v>
      </c>
      <c r="D120">
        <v>515</v>
      </c>
      <c r="E120">
        <v>30</v>
      </c>
      <c r="F120">
        <v>35</v>
      </c>
      <c r="G120">
        <v>28</v>
      </c>
      <c r="H120">
        <v>515</v>
      </c>
      <c r="I120">
        <v>90</v>
      </c>
      <c r="J120">
        <v>40</v>
      </c>
      <c r="K120">
        <v>125</v>
      </c>
      <c r="L120">
        <v>27</v>
      </c>
      <c r="M120">
        <v>21</v>
      </c>
    </row>
    <row r="121" spans="1:13">
      <c r="A121" t="s">
        <v>96</v>
      </c>
      <c r="B121">
        <v>5</v>
      </c>
      <c r="C121" t="s">
        <v>221</v>
      </c>
      <c r="D121">
        <v>150</v>
      </c>
      <c r="E121">
        <v>15</v>
      </c>
      <c r="F121">
        <v>2</v>
      </c>
      <c r="G121">
        <v>2</v>
      </c>
      <c r="H121">
        <v>121</v>
      </c>
      <c r="I121">
        <v>17</v>
      </c>
      <c r="J121">
        <v>12</v>
      </c>
      <c r="K121">
        <v>24</v>
      </c>
      <c r="L121">
        <v>25</v>
      </c>
      <c r="M121">
        <v>5</v>
      </c>
    </row>
    <row r="122" spans="1:13">
      <c r="A122" t="s">
        <v>97</v>
      </c>
      <c r="B122">
        <v>6</v>
      </c>
      <c r="C122" t="s">
        <v>221</v>
      </c>
      <c r="D122">
        <v>250</v>
      </c>
      <c r="E122">
        <v>38</v>
      </c>
      <c r="F122">
        <v>12</v>
      </c>
      <c r="G122">
        <v>24</v>
      </c>
      <c r="H122">
        <v>234</v>
      </c>
      <c r="I122">
        <v>42</v>
      </c>
      <c r="J122">
        <v>10</v>
      </c>
      <c r="K122">
        <v>46</v>
      </c>
      <c r="L122">
        <v>18</v>
      </c>
      <c r="M122">
        <v>10</v>
      </c>
    </row>
    <row r="123" spans="1:13">
      <c r="A123" t="s">
        <v>98</v>
      </c>
      <c r="B123">
        <v>5</v>
      </c>
      <c r="C123" t="s">
        <v>221</v>
      </c>
      <c r="D123">
        <v>552</v>
      </c>
      <c r="E123">
        <v>36</v>
      </c>
      <c r="F123">
        <v>42</v>
      </c>
      <c r="G123">
        <v>6</v>
      </c>
      <c r="H123">
        <v>115</v>
      </c>
      <c r="I123">
        <v>13</v>
      </c>
      <c r="J123">
        <v>2</v>
      </c>
      <c r="K123">
        <v>32</v>
      </c>
      <c r="L123">
        <v>10</v>
      </c>
      <c r="M123">
        <v>3</v>
      </c>
    </row>
    <row r="124" spans="1:13">
      <c r="A124" t="s">
        <v>99</v>
      </c>
      <c r="B124">
        <v>3</v>
      </c>
      <c r="C124" t="s">
        <v>221</v>
      </c>
      <c r="D124">
        <v>140</v>
      </c>
      <c r="E124">
        <v>2</v>
      </c>
      <c r="F124">
        <v>3</v>
      </c>
      <c r="G124">
        <v>3</v>
      </c>
      <c r="H124">
        <v>8</v>
      </c>
      <c r="I124">
        <v>3</v>
      </c>
      <c r="J124">
        <v>2</v>
      </c>
      <c r="K124">
        <v>6</v>
      </c>
      <c r="L124">
        <v>2</v>
      </c>
      <c r="M124">
        <v>1</v>
      </c>
    </row>
    <row r="125" spans="1:13">
      <c r="A125" t="s">
        <v>100</v>
      </c>
      <c r="B125">
        <v>3</v>
      </c>
      <c r="C125" t="s">
        <v>221</v>
      </c>
      <c r="D125">
        <v>101</v>
      </c>
      <c r="E125">
        <v>5</v>
      </c>
      <c r="F125">
        <v>3</v>
      </c>
      <c r="G125">
        <v>3</v>
      </c>
      <c r="H125">
        <v>42</v>
      </c>
      <c r="I125">
        <v>4</v>
      </c>
      <c r="J125">
        <v>1</v>
      </c>
      <c r="K125">
        <v>30</v>
      </c>
      <c r="L125">
        <v>7</v>
      </c>
      <c r="M125">
        <v>1</v>
      </c>
    </row>
    <row r="126" spans="1:13">
      <c r="A126" t="s">
        <v>101</v>
      </c>
      <c r="B126">
        <v>4</v>
      </c>
      <c r="C126" t="s">
        <v>221</v>
      </c>
      <c r="D126">
        <v>208</v>
      </c>
      <c r="E126">
        <v>5</v>
      </c>
      <c r="F126">
        <v>2</v>
      </c>
      <c r="G126">
        <v>10</v>
      </c>
      <c r="H126">
        <v>90</v>
      </c>
      <c r="I126">
        <v>2</v>
      </c>
      <c r="J126">
        <v>8</v>
      </c>
      <c r="K126">
        <v>14</v>
      </c>
      <c r="L126">
        <v>1</v>
      </c>
      <c r="M126">
        <v>0</v>
      </c>
    </row>
    <row r="127" spans="1:13">
      <c r="A127" t="s">
        <v>102</v>
      </c>
      <c r="B127">
        <v>4</v>
      </c>
      <c r="C127" t="s">
        <v>221</v>
      </c>
      <c r="D127">
        <v>210</v>
      </c>
      <c r="E127">
        <v>35</v>
      </c>
      <c r="F127">
        <v>20</v>
      </c>
      <c r="G127">
        <v>35</v>
      </c>
      <c r="H127">
        <v>75</v>
      </c>
      <c r="I127">
        <v>35</v>
      </c>
      <c r="J127">
        <v>5</v>
      </c>
      <c r="K127">
        <v>15</v>
      </c>
      <c r="L127">
        <v>0</v>
      </c>
      <c r="M127">
        <v>0</v>
      </c>
    </row>
    <row r="128" spans="1:13">
      <c r="A128" t="s">
        <v>103</v>
      </c>
      <c r="B128">
        <v>3</v>
      </c>
      <c r="C128" t="s">
        <v>221</v>
      </c>
      <c r="D128">
        <v>103</v>
      </c>
      <c r="E128">
        <v>1</v>
      </c>
      <c r="F128">
        <v>0</v>
      </c>
      <c r="G128">
        <v>0</v>
      </c>
      <c r="H128">
        <v>34</v>
      </c>
      <c r="I128">
        <v>0</v>
      </c>
      <c r="J128">
        <v>2</v>
      </c>
      <c r="K128">
        <v>23</v>
      </c>
      <c r="L128">
        <v>3</v>
      </c>
      <c r="M128">
        <v>0</v>
      </c>
    </row>
    <row r="129" spans="1:13">
      <c r="A129" t="s">
        <v>104</v>
      </c>
      <c r="B129">
        <v>4</v>
      </c>
      <c r="C129" t="s">
        <v>221</v>
      </c>
      <c r="D129">
        <v>200</v>
      </c>
      <c r="E129">
        <v>4</v>
      </c>
      <c r="F129">
        <v>10</v>
      </c>
      <c r="G129">
        <v>5</v>
      </c>
      <c r="H129">
        <v>60</v>
      </c>
      <c r="I129">
        <v>15</v>
      </c>
      <c r="J129">
        <v>2</v>
      </c>
      <c r="K129">
        <v>8</v>
      </c>
      <c r="L129">
        <v>20</v>
      </c>
      <c r="M129">
        <v>2</v>
      </c>
    </row>
    <row r="130" spans="1:13">
      <c r="A130" t="s">
        <v>105</v>
      </c>
      <c r="B130">
        <v>2</v>
      </c>
      <c r="C130" t="s">
        <v>221</v>
      </c>
      <c r="D130">
        <v>40</v>
      </c>
      <c r="E130">
        <v>1</v>
      </c>
      <c r="F130">
        <v>1</v>
      </c>
      <c r="G130">
        <v>1</v>
      </c>
      <c r="H130">
        <v>40</v>
      </c>
      <c r="I130">
        <v>2</v>
      </c>
      <c r="J130">
        <v>1</v>
      </c>
      <c r="K130">
        <v>5</v>
      </c>
      <c r="L130">
        <v>1</v>
      </c>
      <c r="M130">
        <v>1</v>
      </c>
    </row>
    <row r="131" spans="1:13">
      <c r="A131" t="s">
        <v>106</v>
      </c>
      <c r="B131">
        <v>2</v>
      </c>
      <c r="C131" t="s">
        <v>221</v>
      </c>
      <c r="D131">
        <v>50</v>
      </c>
      <c r="E131">
        <v>1</v>
      </c>
      <c r="F131">
        <v>0</v>
      </c>
      <c r="G131">
        <v>0</v>
      </c>
      <c r="H131">
        <v>12</v>
      </c>
      <c r="I131">
        <v>0</v>
      </c>
      <c r="J131">
        <v>0</v>
      </c>
      <c r="K131">
        <v>4</v>
      </c>
      <c r="L131">
        <v>0</v>
      </c>
      <c r="M131">
        <v>0</v>
      </c>
    </row>
    <row r="132" spans="1:13">
      <c r="A132" t="s">
        <v>107</v>
      </c>
      <c r="B132">
        <v>2</v>
      </c>
      <c r="C132" t="s">
        <v>221</v>
      </c>
      <c r="D132">
        <v>16</v>
      </c>
      <c r="E132">
        <v>1</v>
      </c>
      <c r="F132">
        <v>0</v>
      </c>
      <c r="G132">
        <v>0</v>
      </c>
      <c r="H132">
        <v>15</v>
      </c>
      <c r="I132">
        <v>0</v>
      </c>
      <c r="J132">
        <v>0</v>
      </c>
      <c r="K132">
        <v>0</v>
      </c>
      <c r="L132">
        <v>0</v>
      </c>
      <c r="M132">
        <v>0</v>
      </c>
    </row>
    <row r="133" spans="1:13">
      <c r="A133" t="s">
        <v>108</v>
      </c>
      <c r="B133">
        <v>1</v>
      </c>
      <c r="C133" t="s">
        <v>221</v>
      </c>
      <c r="D133">
        <v>4</v>
      </c>
      <c r="E133">
        <v>0</v>
      </c>
      <c r="F133">
        <v>0</v>
      </c>
      <c r="G133">
        <v>0</v>
      </c>
      <c r="H133">
        <v>5</v>
      </c>
      <c r="I133">
        <v>0</v>
      </c>
      <c r="J133">
        <v>0</v>
      </c>
      <c r="K133">
        <v>2</v>
      </c>
      <c r="L133">
        <v>0</v>
      </c>
      <c r="M133">
        <v>0</v>
      </c>
    </row>
    <row r="134" spans="1:13">
      <c r="A134" t="s">
        <v>109</v>
      </c>
      <c r="B134">
        <v>5</v>
      </c>
      <c r="C134" t="s">
        <v>221</v>
      </c>
      <c r="D134">
        <v>439</v>
      </c>
      <c r="E134">
        <v>2</v>
      </c>
      <c r="F134">
        <v>0</v>
      </c>
      <c r="G134">
        <v>5</v>
      </c>
      <c r="H134">
        <v>96</v>
      </c>
      <c r="I134">
        <v>55</v>
      </c>
      <c r="J134">
        <v>10</v>
      </c>
      <c r="K134">
        <v>27</v>
      </c>
      <c r="L134">
        <v>14</v>
      </c>
      <c r="M134">
        <v>5</v>
      </c>
    </row>
    <row r="135" spans="1:13">
      <c r="A135" t="s">
        <v>110</v>
      </c>
      <c r="B135">
        <v>2</v>
      </c>
      <c r="C135" t="s">
        <v>221</v>
      </c>
      <c r="D135">
        <v>5</v>
      </c>
      <c r="E135">
        <v>0</v>
      </c>
      <c r="F135">
        <v>0</v>
      </c>
      <c r="G135">
        <v>0</v>
      </c>
      <c r="H135">
        <v>5</v>
      </c>
      <c r="I135">
        <v>0</v>
      </c>
      <c r="J135">
        <v>0</v>
      </c>
      <c r="K135">
        <v>0</v>
      </c>
      <c r="L135">
        <v>0</v>
      </c>
      <c r="M135">
        <v>0</v>
      </c>
    </row>
    <row r="136" spans="1:13">
      <c r="A136" t="s">
        <v>111</v>
      </c>
      <c r="B136">
        <v>2</v>
      </c>
      <c r="C136" t="s">
        <v>221</v>
      </c>
      <c r="D136">
        <v>72</v>
      </c>
      <c r="E136">
        <v>2</v>
      </c>
      <c r="F136">
        <v>2</v>
      </c>
      <c r="G136">
        <v>3</v>
      </c>
      <c r="H136">
        <v>45</v>
      </c>
      <c r="I136">
        <v>2</v>
      </c>
      <c r="J136">
        <v>2</v>
      </c>
      <c r="K136">
        <v>5</v>
      </c>
      <c r="L136">
        <v>7</v>
      </c>
      <c r="M136">
        <v>0</v>
      </c>
    </row>
    <row r="137" spans="1:13">
      <c r="A137" t="s">
        <v>112</v>
      </c>
      <c r="B137">
        <v>2</v>
      </c>
      <c r="C137" t="s">
        <v>221</v>
      </c>
      <c r="D137">
        <v>12</v>
      </c>
      <c r="E137">
        <v>2</v>
      </c>
      <c r="F137">
        <v>2</v>
      </c>
      <c r="G137">
        <v>2</v>
      </c>
      <c r="H137">
        <v>4</v>
      </c>
      <c r="I137">
        <v>2</v>
      </c>
      <c r="J137">
        <v>5</v>
      </c>
      <c r="K137">
        <v>1</v>
      </c>
      <c r="L137">
        <v>1</v>
      </c>
      <c r="M137">
        <v>0</v>
      </c>
    </row>
    <row r="139" spans="1:13">
      <c r="D139" t="s">
        <v>223</v>
      </c>
      <c r="E139" t="s">
        <v>224</v>
      </c>
      <c r="F139" t="s">
        <v>225</v>
      </c>
      <c r="G139" t="s">
        <v>226</v>
      </c>
      <c r="H139" t="s">
        <v>227</v>
      </c>
      <c r="I139" t="s">
        <v>228</v>
      </c>
      <c r="J139" t="s">
        <v>37</v>
      </c>
      <c r="K139" t="s">
        <v>229</v>
      </c>
      <c r="L139" t="s">
        <v>230</v>
      </c>
      <c r="M139" t="s">
        <v>231</v>
      </c>
    </row>
    <row r="140" spans="1:13">
      <c r="A140" t="s">
        <v>47</v>
      </c>
      <c r="B140">
        <v>4</v>
      </c>
      <c r="C140" t="s">
        <v>222</v>
      </c>
      <c r="D140">
        <v>1800</v>
      </c>
      <c r="E140">
        <v>580</v>
      </c>
      <c r="F140">
        <v>700</v>
      </c>
      <c r="G140">
        <v>700</v>
      </c>
      <c r="H140">
        <v>1200</v>
      </c>
      <c r="I140">
        <v>2200</v>
      </c>
      <c r="J140">
        <v>1500</v>
      </c>
      <c r="K140">
        <v>4800</v>
      </c>
      <c r="L140">
        <v>300</v>
      </c>
      <c r="M140">
        <v>0</v>
      </c>
    </row>
    <row r="141" spans="1:13">
      <c r="A141" t="s">
        <v>48</v>
      </c>
      <c r="B141">
        <v>2</v>
      </c>
      <c r="C141" t="s">
        <v>222</v>
      </c>
      <c r="D141">
        <v>200</v>
      </c>
      <c r="E141">
        <v>234</v>
      </c>
      <c r="F141">
        <v>39</v>
      </c>
      <c r="G141">
        <v>172</v>
      </c>
      <c r="H141">
        <v>6</v>
      </c>
      <c r="I141">
        <v>0</v>
      </c>
      <c r="J141">
        <v>6</v>
      </c>
      <c r="K141">
        <v>214</v>
      </c>
      <c r="L141">
        <v>0</v>
      </c>
      <c r="M141">
        <v>0</v>
      </c>
    </row>
    <row r="142" spans="1:13">
      <c r="A142" t="s">
        <v>49</v>
      </c>
      <c r="B142">
        <v>3</v>
      </c>
      <c r="C142" t="s">
        <v>222</v>
      </c>
      <c r="D142">
        <v>1989</v>
      </c>
      <c r="E142">
        <v>949</v>
      </c>
      <c r="F142">
        <v>914</v>
      </c>
      <c r="G142">
        <v>508</v>
      </c>
      <c r="H142">
        <v>884</v>
      </c>
      <c r="I142">
        <v>862</v>
      </c>
      <c r="J142">
        <v>28</v>
      </c>
      <c r="K142">
        <v>2960</v>
      </c>
      <c r="L142">
        <v>2721</v>
      </c>
      <c r="M142">
        <v>0</v>
      </c>
    </row>
    <row r="143" spans="1:13">
      <c r="A143" t="s">
        <v>50</v>
      </c>
      <c r="B143">
        <v>2</v>
      </c>
      <c r="C143" t="s">
        <v>222</v>
      </c>
      <c r="D143">
        <v>125</v>
      </c>
      <c r="E143">
        <v>110</v>
      </c>
      <c r="F143">
        <v>12</v>
      </c>
      <c r="G143">
        <v>75</v>
      </c>
      <c r="H143">
        <v>45</v>
      </c>
      <c r="I143">
        <v>65</v>
      </c>
      <c r="J143">
        <v>8</v>
      </c>
      <c r="K143">
        <v>250</v>
      </c>
      <c r="L143">
        <v>2</v>
      </c>
      <c r="M143">
        <v>0</v>
      </c>
    </row>
    <row r="144" spans="1:13">
      <c r="A144" t="s">
        <v>51</v>
      </c>
      <c r="B144">
        <v>5</v>
      </c>
      <c r="C144" t="s">
        <v>222</v>
      </c>
      <c r="D144">
        <v>8200</v>
      </c>
      <c r="E144">
        <v>2100</v>
      </c>
      <c r="F144">
        <v>2600</v>
      </c>
      <c r="G144">
        <v>2000</v>
      </c>
      <c r="H144">
        <v>6000</v>
      </c>
      <c r="I144">
        <v>3800</v>
      </c>
      <c r="J144">
        <v>2500</v>
      </c>
      <c r="K144">
        <v>8500</v>
      </c>
      <c r="L144">
        <v>800</v>
      </c>
      <c r="M144">
        <v>0</v>
      </c>
    </row>
    <row r="145" spans="1:13">
      <c r="A145" t="s">
        <v>52</v>
      </c>
      <c r="B145">
        <v>6</v>
      </c>
      <c r="C145" t="s">
        <v>222</v>
      </c>
      <c r="D145">
        <v>14280</v>
      </c>
      <c r="E145">
        <v>2400</v>
      </c>
      <c r="F145">
        <v>2160</v>
      </c>
      <c r="G145">
        <v>1320</v>
      </c>
      <c r="H145">
        <v>44160</v>
      </c>
      <c r="I145">
        <v>25080</v>
      </c>
      <c r="J145">
        <v>480</v>
      </c>
      <c r="K145">
        <v>28320</v>
      </c>
      <c r="L145">
        <v>4920</v>
      </c>
      <c r="M145">
        <v>0</v>
      </c>
    </row>
    <row r="146" spans="1:13">
      <c r="A146" t="s">
        <v>53</v>
      </c>
      <c r="B146">
        <v>1</v>
      </c>
      <c r="C146" t="s">
        <v>222</v>
      </c>
      <c r="D146">
        <v>150</v>
      </c>
      <c r="E146">
        <v>26</v>
      </c>
      <c r="F146">
        <v>10</v>
      </c>
      <c r="G146">
        <v>10</v>
      </c>
      <c r="H146">
        <v>15</v>
      </c>
      <c r="I146">
        <v>20</v>
      </c>
      <c r="J146">
        <v>4</v>
      </c>
      <c r="K146">
        <v>157</v>
      </c>
      <c r="L146">
        <v>64</v>
      </c>
      <c r="M146">
        <v>0</v>
      </c>
    </row>
    <row r="147" spans="1:13">
      <c r="A147" t="s">
        <v>54</v>
      </c>
      <c r="B147">
        <v>3</v>
      </c>
      <c r="C147" t="s">
        <v>222</v>
      </c>
      <c r="D147">
        <v>1015</v>
      </c>
      <c r="E147">
        <v>450</v>
      </c>
      <c r="F147">
        <v>300</v>
      </c>
      <c r="G147">
        <v>500</v>
      </c>
      <c r="H147">
        <v>1000</v>
      </c>
      <c r="I147">
        <v>600</v>
      </c>
      <c r="J147">
        <v>500</v>
      </c>
      <c r="K147">
        <v>600</v>
      </c>
      <c r="L147">
        <v>0</v>
      </c>
      <c r="M147">
        <v>0</v>
      </c>
    </row>
    <row r="148" spans="1:13">
      <c r="A148" t="s">
        <v>55</v>
      </c>
      <c r="B148">
        <v>3</v>
      </c>
      <c r="C148" t="s">
        <v>222</v>
      </c>
      <c r="D148">
        <v>2100</v>
      </c>
      <c r="E148">
        <v>800</v>
      </c>
      <c r="F148">
        <v>200</v>
      </c>
      <c r="G148">
        <v>500</v>
      </c>
      <c r="H148">
        <v>950</v>
      </c>
      <c r="I148">
        <v>775</v>
      </c>
      <c r="J148">
        <v>800</v>
      </c>
      <c r="K148">
        <v>1800</v>
      </c>
      <c r="L148">
        <v>2100</v>
      </c>
      <c r="M148">
        <v>0</v>
      </c>
    </row>
    <row r="149" spans="1:13">
      <c r="A149" t="s">
        <v>56</v>
      </c>
      <c r="B149">
        <v>3</v>
      </c>
      <c r="C149" t="s">
        <v>222</v>
      </c>
      <c r="D149">
        <v>889</v>
      </c>
      <c r="E149">
        <v>193</v>
      </c>
      <c r="F149">
        <v>196</v>
      </c>
      <c r="G149">
        <v>151</v>
      </c>
      <c r="H149">
        <v>890</v>
      </c>
      <c r="I149">
        <v>602</v>
      </c>
      <c r="J149">
        <v>39</v>
      </c>
      <c r="K149">
        <v>2107</v>
      </c>
      <c r="L149">
        <v>1071</v>
      </c>
      <c r="M149">
        <v>0</v>
      </c>
    </row>
    <row r="150" spans="1:13">
      <c r="A150" t="s">
        <v>57</v>
      </c>
      <c r="B150">
        <v>4</v>
      </c>
      <c r="C150" t="s">
        <v>222</v>
      </c>
      <c r="D150">
        <v>1850</v>
      </c>
      <c r="E150">
        <v>1700</v>
      </c>
      <c r="F150">
        <v>275</v>
      </c>
      <c r="G150">
        <v>1400</v>
      </c>
      <c r="H150">
        <v>1900</v>
      </c>
      <c r="I150">
        <v>1275</v>
      </c>
      <c r="J150">
        <v>1170</v>
      </c>
      <c r="K150">
        <v>2900</v>
      </c>
      <c r="L150">
        <v>605</v>
      </c>
      <c r="M150">
        <v>0</v>
      </c>
    </row>
    <row r="151" spans="1:13">
      <c r="A151" t="s">
        <v>58</v>
      </c>
      <c r="B151">
        <v>2</v>
      </c>
      <c r="C151" t="s">
        <v>222</v>
      </c>
      <c r="D151">
        <v>800</v>
      </c>
      <c r="E151">
        <v>300</v>
      </c>
      <c r="F151">
        <v>150</v>
      </c>
      <c r="G151">
        <v>530</v>
      </c>
      <c r="H151">
        <v>100</v>
      </c>
      <c r="I151">
        <v>360</v>
      </c>
      <c r="J151">
        <v>80</v>
      </c>
      <c r="K151">
        <v>1000</v>
      </c>
      <c r="L151">
        <v>100</v>
      </c>
      <c r="M151">
        <v>0</v>
      </c>
    </row>
    <row r="152" spans="1:13">
      <c r="A152" t="s">
        <v>59</v>
      </c>
      <c r="B152">
        <v>6</v>
      </c>
      <c r="C152" t="s">
        <v>222</v>
      </c>
      <c r="D152">
        <v>27000</v>
      </c>
      <c r="E152">
        <v>12600</v>
      </c>
      <c r="F152">
        <v>4900</v>
      </c>
      <c r="G152">
        <v>44200</v>
      </c>
      <c r="H152">
        <v>30100</v>
      </c>
      <c r="I152">
        <v>25000</v>
      </c>
      <c r="J152">
        <v>45000</v>
      </c>
      <c r="K152">
        <v>25800</v>
      </c>
      <c r="L152">
        <v>10000</v>
      </c>
      <c r="M152">
        <v>0</v>
      </c>
    </row>
    <row r="153" spans="1:13">
      <c r="A153" t="s">
        <v>60</v>
      </c>
      <c r="B153">
        <v>2</v>
      </c>
      <c r="C153" t="s">
        <v>222</v>
      </c>
      <c r="D153">
        <v>300</v>
      </c>
      <c r="E153">
        <v>45</v>
      </c>
      <c r="F153">
        <v>80</v>
      </c>
      <c r="G153">
        <v>25</v>
      </c>
      <c r="H153">
        <v>25</v>
      </c>
      <c r="I153">
        <v>1</v>
      </c>
      <c r="J153">
        <v>1</v>
      </c>
      <c r="K153">
        <v>90</v>
      </c>
      <c r="L153">
        <v>100</v>
      </c>
      <c r="M153">
        <v>0</v>
      </c>
    </row>
    <row r="154" spans="1:13">
      <c r="A154" t="s">
        <v>61</v>
      </c>
      <c r="B154">
        <v>1</v>
      </c>
      <c r="C154" t="s">
        <v>222</v>
      </c>
      <c r="D154">
        <v>177</v>
      </c>
      <c r="E154">
        <v>33</v>
      </c>
      <c r="F154">
        <v>4</v>
      </c>
      <c r="G154">
        <v>32</v>
      </c>
      <c r="H154">
        <v>0</v>
      </c>
      <c r="I154">
        <v>0</v>
      </c>
      <c r="J154">
        <v>0</v>
      </c>
      <c r="K154">
        <v>18</v>
      </c>
      <c r="L154">
        <v>0</v>
      </c>
      <c r="M154">
        <v>0</v>
      </c>
    </row>
    <row r="155" spans="1:13">
      <c r="A155" t="s">
        <v>62</v>
      </c>
      <c r="B155">
        <v>5</v>
      </c>
      <c r="C155" t="s">
        <v>222</v>
      </c>
      <c r="D155">
        <v>10528</v>
      </c>
      <c r="E155">
        <v>2796</v>
      </c>
      <c r="F155">
        <v>2521</v>
      </c>
      <c r="G155">
        <v>1962</v>
      </c>
      <c r="H155">
        <v>2632</v>
      </c>
      <c r="I155">
        <v>2076</v>
      </c>
      <c r="J155">
        <v>455</v>
      </c>
      <c r="K155">
        <v>8995</v>
      </c>
      <c r="L155">
        <v>276</v>
      </c>
      <c r="M155">
        <v>0</v>
      </c>
    </row>
    <row r="156" spans="1:13">
      <c r="A156" t="s">
        <v>63</v>
      </c>
      <c r="B156">
        <v>4</v>
      </c>
      <c r="C156" t="s">
        <v>222</v>
      </c>
      <c r="D156">
        <v>7100</v>
      </c>
      <c r="E156">
        <v>1450</v>
      </c>
      <c r="F156">
        <v>4800</v>
      </c>
      <c r="G156">
        <v>350</v>
      </c>
      <c r="H156">
        <v>1450</v>
      </c>
      <c r="I156">
        <v>1200</v>
      </c>
      <c r="J156">
        <v>2300</v>
      </c>
      <c r="K156">
        <v>2100</v>
      </c>
      <c r="L156">
        <v>4000</v>
      </c>
      <c r="M156">
        <v>0</v>
      </c>
    </row>
    <row r="157" spans="1:13">
      <c r="A157" t="s">
        <v>64</v>
      </c>
      <c r="B157">
        <v>2</v>
      </c>
      <c r="C157" t="s">
        <v>222</v>
      </c>
      <c r="D157">
        <v>400</v>
      </c>
      <c r="E157">
        <v>300</v>
      </c>
      <c r="F157">
        <v>80</v>
      </c>
      <c r="G157">
        <v>100</v>
      </c>
      <c r="H157">
        <v>750</v>
      </c>
      <c r="I157">
        <v>360</v>
      </c>
      <c r="J157">
        <v>180</v>
      </c>
      <c r="K157">
        <v>1000</v>
      </c>
      <c r="L157">
        <v>200</v>
      </c>
      <c r="M157">
        <v>0</v>
      </c>
    </row>
    <row r="158" spans="1:13">
      <c r="A158" t="s">
        <v>65</v>
      </c>
      <c r="B158">
        <v>1</v>
      </c>
      <c r="C158" t="s">
        <v>222</v>
      </c>
      <c r="D158">
        <v>189</v>
      </c>
      <c r="E158">
        <v>158</v>
      </c>
      <c r="F158">
        <v>21</v>
      </c>
      <c r="G158">
        <v>51</v>
      </c>
      <c r="H158">
        <v>54</v>
      </c>
      <c r="I158">
        <v>1</v>
      </c>
      <c r="J158">
        <v>6</v>
      </c>
      <c r="K158">
        <v>113</v>
      </c>
      <c r="L158">
        <v>3</v>
      </c>
      <c r="M158">
        <v>0</v>
      </c>
    </row>
    <row r="159" spans="1:13">
      <c r="A159" t="s">
        <v>66</v>
      </c>
      <c r="B159">
        <v>2</v>
      </c>
      <c r="C159" t="s">
        <v>222</v>
      </c>
      <c r="D159">
        <v>519</v>
      </c>
      <c r="E159">
        <v>400</v>
      </c>
      <c r="F159">
        <v>41</v>
      </c>
      <c r="G159">
        <v>0</v>
      </c>
      <c r="H159">
        <v>188</v>
      </c>
      <c r="I159">
        <v>8</v>
      </c>
      <c r="J159">
        <v>125</v>
      </c>
      <c r="K159">
        <v>169</v>
      </c>
      <c r="L159">
        <v>0</v>
      </c>
      <c r="M159">
        <v>0</v>
      </c>
    </row>
    <row r="160" spans="1:13">
      <c r="A160" t="s">
        <v>67</v>
      </c>
      <c r="B160">
        <v>1</v>
      </c>
      <c r="C160" t="s">
        <v>222</v>
      </c>
      <c r="D160">
        <v>98</v>
      </c>
      <c r="E160">
        <v>37</v>
      </c>
      <c r="F160">
        <v>16</v>
      </c>
      <c r="G160">
        <v>80</v>
      </c>
      <c r="H160">
        <v>9</v>
      </c>
      <c r="I160">
        <v>4</v>
      </c>
      <c r="J160">
        <v>4</v>
      </c>
      <c r="K160">
        <v>229</v>
      </c>
      <c r="L160">
        <v>5</v>
      </c>
      <c r="M160">
        <v>0</v>
      </c>
    </row>
    <row r="161" spans="1:13">
      <c r="A161" t="s">
        <v>68</v>
      </c>
      <c r="B161">
        <v>1</v>
      </c>
      <c r="C161" t="s">
        <v>222</v>
      </c>
      <c r="D161">
        <v>91</v>
      </c>
      <c r="E161">
        <v>18</v>
      </c>
      <c r="F161">
        <v>0</v>
      </c>
      <c r="G161">
        <v>9</v>
      </c>
      <c r="H161">
        <v>24</v>
      </c>
      <c r="I161">
        <v>6</v>
      </c>
      <c r="J161">
        <v>1</v>
      </c>
      <c r="K161">
        <v>63</v>
      </c>
      <c r="L161">
        <v>1</v>
      </c>
      <c r="M161">
        <v>0</v>
      </c>
    </row>
    <row r="162" spans="1:13">
      <c r="A162" t="s">
        <v>69</v>
      </c>
      <c r="B162">
        <v>1</v>
      </c>
      <c r="C162" t="s">
        <v>222</v>
      </c>
      <c r="D162">
        <v>171</v>
      </c>
      <c r="E162">
        <v>35</v>
      </c>
      <c r="F162">
        <v>8</v>
      </c>
      <c r="G162">
        <v>31</v>
      </c>
      <c r="H162">
        <v>42</v>
      </c>
      <c r="I162">
        <v>3</v>
      </c>
      <c r="J162">
        <v>3</v>
      </c>
      <c r="K162">
        <v>140</v>
      </c>
      <c r="L162">
        <v>2</v>
      </c>
      <c r="M162">
        <v>0</v>
      </c>
    </row>
    <row r="163" spans="1:13">
      <c r="A163" t="s">
        <v>70</v>
      </c>
      <c r="B163">
        <v>1</v>
      </c>
      <c r="C163" t="s">
        <v>222</v>
      </c>
      <c r="D163">
        <v>90</v>
      </c>
      <c r="E163">
        <v>2</v>
      </c>
      <c r="F163">
        <v>1</v>
      </c>
      <c r="G163">
        <v>1</v>
      </c>
      <c r="H163">
        <v>42</v>
      </c>
      <c r="I163">
        <v>0</v>
      </c>
      <c r="J163">
        <v>0</v>
      </c>
      <c r="K163">
        <v>167</v>
      </c>
      <c r="L163">
        <v>0</v>
      </c>
      <c r="M163">
        <v>0</v>
      </c>
    </row>
    <row r="164" spans="1:13">
      <c r="A164" t="s">
        <v>125</v>
      </c>
      <c r="B164">
        <v>2</v>
      </c>
      <c r="C164" t="s">
        <v>222</v>
      </c>
      <c r="D164">
        <v>255</v>
      </c>
      <c r="E164">
        <v>31</v>
      </c>
      <c r="F164">
        <v>31</v>
      </c>
      <c r="G164">
        <v>29</v>
      </c>
      <c r="H164">
        <v>60</v>
      </c>
      <c r="I164">
        <v>47</v>
      </c>
      <c r="J164">
        <v>141</v>
      </c>
      <c r="K164">
        <v>494</v>
      </c>
      <c r="L164">
        <v>141</v>
      </c>
      <c r="M164">
        <v>0</v>
      </c>
    </row>
    <row r="165" spans="1:13">
      <c r="A165" t="s">
        <v>71</v>
      </c>
      <c r="B165">
        <v>2</v>
      </c>
      <c r="C165" t="s">
        <v>222</v>
      </c>
      <c r="D165">
        <v>170</v>
      </c>
      <c r="E165">
        <v>200</v>
      </c>
      <c r="F165">
        <v>35</v>
      </c>
      <c r="G165">
        <v>10</v>
      </c>
      <c r="H165">
        <v>60</v>
      </c>
      <c r="I165">
        <v>10</v>
      </c>
      <c r="J165">
        <v>65</v>
      </c>
      <c r="K165">
        <v>210</v>
      </c>
      <c r="L165">
        <v>65</v>
      </c>
      <c r="M165">
        <v>0</v>
      </c>
    </row>
    <row r="166" spans="1:13">
      <c r="A166" t="s">
        <v>72</v>
      </c>
      <c r="B166">
        <v>3</v>
      </c>
      <c r="C166" t="s">
        <v>222</v>
      </c>
      <c r="D166">
        <v>3650</v>
      </c>
      <c r="E166">
        <v>400</v>
      </c>
      <c r="F166">
        <v>400</v>
      </c>
      <c r="G166">
        <v>300</v>
      </c>
      <c r="H166">
        <v>1300</v>
      </c>
      <c r="I166">
        <v>950</v>
      </c>
      <c r="J166">
        <v>800</v>
      </c>
      <c r="K166">
        <v>1200</v>
      </c>
      <c r="L166">
        <v>650</v>
      </c>
      <c r="M166">
        <v>0</v>
      </c>
    </row>
    <row r="167" spans="1:13">
      <c r="A167" t="s">
        <v>73</v>
      </c>
      <c r="B167">
        <v>3</v>
      </c>
      <c r="C167" t="s">
        <v>222</v>
      </c>
      <c r="D167">
        <v>900</v>
      </c>
      <c r="E167">
        <v>1000</v>
      </c>
      <c r="F167">
        <v>1275</v>
      </c>
      <c r="G167">
        <v>900</v>
      </c>
      <c r="H167">
        <v>400</v>
      </c>
      <c r="I167">
        <v>500</v>
      </c>
      <c r="J167">
        <v>180</v>
      </c>
      <c r="K167">
        <v>1500</v>
      </c>
      <c r="L167">
        <v>300</v>
      </c>
      <c r="M167">
        <v>0</v>
      </c>
    </row>
    <row r="168" spans="1:13">
      <c r="A168" t="s">
        <v>74</v>
      </c>
      <c r="B168">
        <v>6</v>
      </c>
      <c r="C168" t="s">
        <v>222</v>
      </c>
      <c r="D168">
        <v>15506</v>
      </c>
      <c r="E168">
        <v>2796</v>
      </c>
      <c r="F168">
        <v>2912</v>
      </c>
      <c r="G168">
        <v>1192</v>
      </c>
      <c r="H168">
        <v>11749</v>
      </c>
      <c r="I168">
        <v>13104</v>
      </c>
      <c r="J168">
        <v>5375</v>
      </c>
      <c r="K168">
        <v>15585</v>
      </c>
      <c r="L168">
        <v>682</v>
      </c>
      <c r="M168">
        <v>0</v>
      </c>
    </row>
    <row r="169" spans="1:13">
      <c r="A169" t="s">
        <v>75</v>
      </c>
      <c r="B169">
        <v>1</v>
      </c>
      <c r="C169" t="s">
        <v>222</v>
      </c>
      <c r="D169">
        <v>250</v>
      </c>
      <c r="E169">
        <v>70</v>
      </c>
      <c r="F169">
        <v>25</v>
      </c>
      <c r="G169">
        <v>43</v>
      </c>
      <c r="H169">
        <v>18</v>
      </c>
      <c r="I169">
        <v>10</v>
      </c>
      <c r="J169">
        <v>5</v>
      </c>
      <c r="K169">
        <v>100</v>
      </c>
      <c r="L169">
        <v>20</v>
      </c>
      <c r="M169">
        <v>0</v>
      </c>
    </row>
    <row r="170" spans="1:13">
      <c r="A170" t="s">
        <v>76</v>
      </c>
      <c r="B170">
        <v>3</v>
      </c>
      <c r="C170" t="s">
        <v>222</v>
      </c>
      <c r="D170">
        <v>1980</v>
      </c>
      <c r="E170">
        <v>456</v>
      </c>
      <c r="F170">
        <v>955</v>
      </c>
      <c r="G170">
        <v>142</v>
      </c>
      <c r="H170">
        <v>641</v>
      </c>
      <c r="I170">
        <v>799</v>
      </c>
      <c r="J170">
        <v>794</v>
      </c>
      <c r="K170">
        <v>1855</v>
      </c>
      <c r="L170">
        <v>929</v>
      </c>
      <c r="M170">
        <v>0</v>
      </c>
    </row>
    <row r="171" spans="1:13">
      <c r="A171" t="s">
        <v>77</v>
      </c>
      <c r="B171">
        <v>2</v>
      </c>
      <c r="C171" t="s">
        <v>222</v>
      </c>
      <c r="D171">
        <v>324</v>
      </c>
      <c r="E171">
        <v>43</v>
      </c>
      <c r="F171">
        <v>13</v>
      </c>
      <c r="G171">
        <v>12</v>
      </c>
      <c r="H171">
        <v>147</v>
      </c>
      <c r="I171">
        <v>148</v>
      </c>
      <c r="J171">
        <v>154</v>
      </c>
      <c r="K171">
        <v>297</v>
      </c>
      <c r="L171">
        <v>70</v>
      </c>
      <c r="M171">
        <v>0</v>
      </c>
    </row>
    <row r="172" spans="1:13">
      <c r="A172" t="s">
        <v>78</v>
      </c>
      <c r="B172">
        <v>1</v>
      </c>
      <c r="C172" t="s">
        <v>222</v>
      </c>
      <c r="D172">
        <v>96</v>
      </c>
      <c r="E172">
        <v>20</v>
      </c>
      <c r="F172">
        <v>4</v>
      </c>
      <c r="G172">
        <v>20</v>
      </c>
      <c r="H172">
        <v>25</v>
      </c>
      <c r="I172">
        <v>80</v>
      </c>
      <c r="J172">
        <v>0</v>
      </c>
      <c r="K172">
        <v>125</v>
      </c>
      <c r="L172">
        <v>6</v>
      </c>
      <c r="M172">
        <v>0</v>
      </c>
    </row>
    <row r="173" spans="1:13">
      <c r="A173" t="s">
        <v>79</v>
      </c>
      <c r="B173">
        <v>1</v>
      </c>
      <c r="C173" t="s">
        <v>222</v>
      </c>
      <c r="D173">
        <v>60</v>
      </c>
      <c r="E173">
        <v>15</v>
      </c>
      <c r="F173">
        <v>4</v>
      </c>
      <c r="G173">
        <v>5</v>
      </c>
      <c r="H173">
        <v>4</v>
      </c>
      <c r="I173">
        <v>18</v>
      </c>
      <c r="J173">
        <v>1</v>
      </c>
      <c r="K173">
        <v>60</v>
      </c>
      <c r="L173">
        <v>1</v>
      </c>
      <c r="M173">
        <v>0</v>
      </c>
    </row>
    <row r="174" spans="1:13">
      <c r="A174" t="s">
        <v>80</v>
      </c>
      <c r="B174">
        <v>4</v>
      </c>
      <c r="C174" t="s">
        <v>222</v>
      </c>
      <c r="D174">
        <v>1250</v>
      </c>
      <c r="E174">
        <v>700</v>
      </c>
      <c r="F174">
        <v>250</v>
      </c>
      <c r="G174">
        <v>360</v>
      </c>
      <c r="H174">
        <v>2130</v>
      </c>
      <c r="I174">
        <v>1700</v>
      </c>
      <c r="J174">
        <v>750</v>
      </c>
      <c r="K174">
        <v>3350</v>
      </c>
      <c r="L174">
        <v>1370</v>
      </c>
      <c r="M174">
        <v>0</v>
      </c>
    </row>
    <row r="175" spans="1:13">
      <c r="A175" t="s">
        <v>81</v>
      </c>
      <c r="B175">
        <v>5</v>
      </c>
      <c r="C175" t="s">
        <v>222</v>
      </c>
      <c r="D175">
        <v>19200</v>
      </c>
      <c r="E175">
        <v>3650</v>
      </c>
      <c r="F175">
        <v>600</v>
      </c>
      <c r="G175">
        <v>2500</v>
      </c>
      <c r="H175">
        <v>4200</v>
      </c>
      <c r="I175">
        <v>4000</v>
      </c>
      <c r="J175">
        <v>4100</v>
      </c>
      <c r="K175">
        <v>7300</v>
      </c>
      <c r="L175">
        <v>2100</v>
      </c>
      <c r="M175">
        <v>0</v>
      </c>
    </row>
    <row r="176" spans="1:13">
      <c r="A176" t="s">
        <v>82</v>
      </c>
      <c r="B176">
        <v>4</v>
      </c>
      <c r="C176" t="s">
        <v>222</v>
      </c>
      <c r="D176">
        <v>745</v>
      </c>
      <c r="E176">
        <v>272</v>
      </c>
      <c r="F176">
        <v>4854</v>
      </c>
      <c r="G176">
        <v>224</v>
      </c>
      <c r="H176">
        <v>1752</v>
      </c>
      <c r="I176">
        <v>2148</v>
      </c>
      <c r="J176">
        <v>1753</v>
      </c>
      <c r="K176">
        <v>4611</v>
      </c>
      <c r="L176">
        <v>2525</v>
      </c>
      <c r="M176">
        <v>0</v>
      </c>
    </row>
    <row r="177" spans="1:13">
      <c r="A177" t="s">
        <v>83</v>
      </c>
      <c r="B177">
        <v>2</v>
      </c>
      <c r="C177" t="s">
        <v>222</v>
      </c>
      <c r="D177">
        <v>575</v>
      </c>
      <c r="E177">
        <v>200</v>
      </c>
      <c r="F177">
        <v>220</v>
      </c>
      <c r="G177">
        <v>60</v>
      </c>
      <c r="H177">
        <v>200</v>
      </c>
      <c r="I177">
        <v>250</v>
      </c>
      <c r="J177">
        <v>65</v>
      </c>
      <c r="K177">
        <v>575</v>
      </c>
      <c r="L177">
        <v>100</v>
      </c>
      <c r="M177">
        <v>0</v>
      </c>
    </row>
    <row r="178" spans="1:13">
      <c r="A178" t="s">
        <v>84</v>
      </c>
      <c r="B178">
        <v>1</v>
      </c>
      <c r="C178" t="s">
        <v>222</v>
      </c>
      <c r="D178">
        <v>136</v>
      </c>
      <c r="E178">
        <v>28</v>
      </c>
      <c r="F178">
        <v>10</v>
      </c>
      <c r="G178">
        <v>18</v>
      </c>
      <c r="H178">
        <v>6</v>
      </c>
      <c r="I178">
        <v>4</v>
      </c>
      <c r="J178">
        <v>22</v>
      </c>
      <c r="K178">
        <v>51</v>
      </c>
      <c r="L178">
        <v>0</v>
      </c>
      <c r="M178">
        <v>0</v>
      </c>
    </row>
    <row r="179" spans="1:13">
      <c r="A179" t="s">
        <v>85</v>
      </c>
      <c r="B179">
        <v>1</v>
      </c>
      <c r="C179" t="s">
        <v>222</v>
      </c>
      <c r="D179">
        <v>300</v>
      </c>
      <c r="E179">
        <v>45</v>
      </c>
      <c r="F179">
        <v>25</v>
      </c>
      <c r="G179">
        <v>45</v>
      </c>
      <c r="H179">
        <v>7</v>
      </c>
      <c r="I179">
        <v>3</v>
      </c>
      <c r="J179">
        <v>1</v>
      </c>
      <c r="K179">
        <v>190</v>
      </c>
      <c r="L179">
        <v>3</v>
      </c>
      <c r="M179">
        <v>0</v>
      </c>
    </row>
    <row r="180" spans="1:13">
      <c r="A180" t="s">
        <v>86</v>
      </c>
      <c r="B180">
        <v>4</v>
      </c>
      <c r="C180" t="s">
        <v>222</v>
      </c>
      <c r="D180">
        <v>4400</v>
      </c>
      <c r="E180">
        <v>750</v>
      </c>
      <c r="F180">
        <v>1185</v>
      </c>
      <c r="G180">
        <v>1100</v>
      </c>
      <c r="H180">
        <v>1600</v>
      </c>
      <c r="I180">
        <v>2000</v>
      </c>
      <c r="J180">
        <v>1400</v>
      </c>
      <c r="K180">
        <v>5200</v>
      </c>
      <c r="L180">
        <v>2000</v>
      </c>
      <c r="M180">
        <v>0</v>
      </c>
    </row>
    <row r="181" spans="1:13">
      <c r="A181" t="s">
        <v>87</v>
      </c>
      <c r="B181">
        <v>4</v>
      </c>
      <c r="C181" t="s">
        <v>222</v>
      </c>
      <c r="D181">
        <v>4331</v>
      </c>
      <c r="E181">
        <v>1263</v>
      </c>
      <c r="F181">
        <v>542</v>
      </c>
      <c r="G181">
        <v>3072</v>
      </c>
      <c r="H181">
        <v>2249</v>
      </c>
      <c r="I181">
        <v>1950</v>
      </c>
      <c r="J181">
        <v>1275</v>
      </c>
      <c r="K181">
        <v>5442</v>
      </c>
      <c r="L181">
        <v>98</v>
      </c>
      <c r="M181">
        <v>0</v>
      </c>
    </row>
    <row r="182" spans="1:13">
      <c r="A182" t="s">
        <v>88</v>
      </c>
      <c r="B182">
        <v>3</v>
      </c>
      <c r="C182" t="s">
        <v>222</v>
      </c>
      <c r="D182">
        <v>1753</v>
      </c>
      <c r="E182">
        <v>332</v>
      </c>
      <c r="F182">
        <v>775</v>
      </c>
      <c r="G182">
        <v>226</v>
      </c>
      <c r="H182">
        <v>793</v>
      </c>
      <c r="I182">
        <v>497</v>
      </c>
      <c r="J182">
        <v>544</v>
      </c>
      <c r="K182">
        <v>1216</v>
      </c>
      <c r="L182">
        <v>70</v>
      </c>
      <c r="M182">
        <v>0</v>
      </c>
    </row>
    <row r="183" spans="1:13">
      <c r="A183" t="s">
        <v>89</v>
      </c>
      <c r="B183">
        <v>3</v>
      </c>
      <c r="C183" t="s">
        <v>222</v>
      </c>
      <c r="D183">
        <v>635</v>
      </c>
      <c r="E183">
        <v>113</v>
      </c>
      <c r="F183">
        <v>145</v>
      </c>
      <c r="G183">
        <v>48</v>
      </c>
      <c r="H183">
        <v>360</v>
      </c>
      <c r="I183">
        <v>90</v>
      </c>
      <c r="J183">
        <v>85</v>
      </c>
      <c r="K183">
        <v>314</v>
      </c>
      <c r="L183">
        <v>264</v>
      </c>
      <c r="M183">
        <v>0</v>
      </c>
    </row>
    <row r="184" spans="1:13">
      <c r="A184" t="s">
        <v>90</v>
      </c>
      <c r="B184">
        <v>2</v>
      </c>
      <c r="C184" t="s">
        <v>222</v>
      </c>
      <c r="D184">
        <v>400</v>
      </c>
      <c r="E184">
        <v>500</v>
      </c>
      <c r="F184">
        <v>60</v>
      </c>
      <c r="G184">
        <v>800</v>
      </c>
      <c r="H184">
        <v>60</v>
      </c>
      <c r="I184">
        <v>300</v>
      </c>
      <c r="J184">
        <v>100</v>
      </c>
      <c r="K184">
        <v>1000</v>
      </c>
      <c r="L184">
        <v>300</v>
      </c>
      <c r="M184">
        <v>0</v>
      </c>
    </row>
    <row r="185" spans="1:13">
      <c r="A185" t="s">
        <v>91</v>
      </c>
      <c r="B185">
        <v>3</v>
      </c>
      <c r="C185" t="s">
        <v>222</v>
      </c>
      <c r="D185">
        <v>4000</v>
      </c>
      <c r="E185">
        <v>1600</v>
      </c>
      <c r="F185">
        <v>700</v>
      </c>
      <c r="G185">
        <v>600</v>
      </c>
      <c r="H185">
        <v>1200</v>
      </c>
      <c r="I185">
        <v>1200</v>
      </c>
      <c r="J185">
        <v>700</v>
      </c>
      <c r="K185">
        <v>2100</v>
      </c>
      <c r="L185">
        <v>375</v>
      </c>
      <c r="M185">
        <v>0</v>
      </c>
    </row>
    <row r="186" spans="1:13">
      <c r="A186" t="s">
        <v>92</v>
      </c>
      <c r="B186">
        <v>2</v>
      </c>
      <c r="C186" t="s">
        <v>222</v>
      </c>
      <c r="D186">
        <v>349</v>
      </c>
      <c r="E186">
        <v>166</v>
      </c>
      <c r="F186">
        <v>49</v>
      </c>
      <c r="G186">
        <v>98</v>
      </c>
      <c r="H186">
        <v>234</v>
      </c>
      <c r="I186">
        <v>147</v>
      </c>
      <c r="J186">
        <v>48</v>
      </c>
      <c r="K186">
        <v>464</v>
      </c>
      <c r="L186">
        <v>370</v>
      </c>
      <c r="M186">
        <v>0</v>
      </c>
    </row>
    <row r="187" spans="1:13">
      <c r="A187" t="s">
        <v>93</v>
      </c>
      <c r="B187">
        <v>6</v>
      </c>
      <c r="C187" t="s">
        <v>222</v>
      </c>
      <c r="D187">
        <v>10700</v>
      </c>
      <c r="E187">
        <v>2400</v>
      </c>
      <c r="F187">
        <v>8000</v>
      </c>
      <c r="G187">
        <v>2500</v>
      </c>
      <c r="H187">
        <v>17000</v>
      </c>
      <c r="I187">
        <v>10500</v>
      </c>
      <c r="J187">
        <v>5300</v>
      </c>
      <c r="K187">
        <v>14500</v>
      </c>
      <c r="L187">
        <v>2300</v>
      </c>
      <c r="M187">
        <v>0</v>
      </c>
    </row>
    <row r="188" spans="1:13">
      <c r="A188" t="s">
        <v>94</v>
      </c>
      <c r="B188">
        <v>4</v>
      </c>
      <c r="C188" t="s">
        <v>222</v>
      </c>
      <c r="D188">
        <v>3399</v>
      </c>
      <c r="E188">
        <v>964</v>
      </c>
      <c r="F188">
        <v>247</v>
      </c>
      <c r="G188">
        <v>606</v>
      </c>
      <c r="H188">
        <v>1359</v>
      </c>
      <c r="I188">
        <v>612</v>
      </c>
      <c r="J188">
        <v>624</v>
      </c>
      <c r="K188">
        <v>2583</v>
      </c>
      <c r="L188">
        <v>1200</v>
      </c>
      <c r="M188">
        <v>0</v>
      </c>
    </row>
    <row r="189" spans="1:13">
      <c r="A189" t="s">
        <v>95</v>
      </c>
      <c r="B189">
        <v>6</v>
      </c>
      <c r="C189" t="s">
        <v>222</v>
      </c>
      <c r="D189">
        <v>6600</v>
      </c>
      <c r="E189">
        <v>3700</v>
      </c>
      <c r="F189">
        <v>7700</v>
      </c>
      <c r="G189">
        <v>6800</v>
      </c>
      <c r="H189">
        <v>23700</v>
      </c>
      <c r="I189">
        <v>8000</v>
      </c>
      <c r="J189">
        <v>7400</v>
      </c>
      <c r="K189">
        <v>19700</v>
      </c>
      <c r="L189">
        <v>5500</v>
      </c>
      <c r="M189">
        <v>0</v>
      </c>
    </row>
    <row r="190" spans="1:13">
      <c r="A190" t="s">
        <v>96</v>
      </c>
      <c r="B190">
        <v>5</v>
      </c>
      <c r="C190" t="s">
        <v>222</v>
      </c>
      <c r="D190">
        <v>18000</v>
      </c>
      <c r="E190">
        <v>3600</v>
      </c>
      <c r="F190">
        <v>2000</v>
      </c>
      <c r="G190">
        <v>1700</v>
      </c>
      <c r="H190">
        <v>3132</v>
      </c>
      <c r="I190">
        <v>2724</v>
      </c>
      <c r="J190">
        <v>1164</v>
      </c>
      <c r="K190">
        <v>4171</v>
      </c>
      <c r="L190">
        <v>8500</v>
      </c>
      <c r="M190">
        <v>0</v>
      </c>
    </row>
    <row r="191" spans="1:13">
      <c r="A191" t="s">
        <v>97</v>
      </c>
      <c r="B191">
        <v>6</v>
      </c>
      <c r="C191" t="s">
        <v>222</v>
      </c>
      <c r="D191">
        <v>6200</v>
      </c>
      <c r="E191">
        <v>2600</v>
      </c>
      <c r="F191">
        <v>2700</v>
      </c>
      <c r="G191">
        <v>3400</v>
      </c>
      <c r="H191">
        <v>5300</v>
      </c>
      <c r="I191">
        <v>3400</v>
      </c>
      <c r="J191">
        <v>5100</v>
      </c>
      <c r="K191">
        <v>5800</v>
      </c>
      <c r="L191">
        <v>1150</v>
      </c>
      <c r="M191">
        <v>0</v>
      </c>
    </row>
    <row r="192" spans="1:13">
      <c r="A192" t="s">
        <v>98</v>
      </c>
      <c r="B192">
        <v>5</v>
      </c>
      <c r="C192" t="s">
        <v>222</v>
      </c>
      <c r="D192">
        <v>8952</v>
      </c>
      <c r="E192">
        <v>3400</v>
      </c>
      <c r="F192">
        <v>2550</v>
      </c>
      <c r="G192">
        <v>1600</v>
      </c>
      <c r="H192">
        <v>4650</v>
      </c>
      <c r="I192">
        <v>4500</v>
      </c>
      <c r="J192">
        <v>930</v>
      </c>
      <c r="K192">
        <v>9150</v>
      </c>
      <c r="L192">
        <v>1750</v>
      </c>
      <c r="M192">
        <v>0</v>
      </c>
    </row>
    <row r="193" spans="1:13">
      <c r="A193" t="s">
        <v>99</v>
      </c>
      <c r="B193">
        <v>3</v>
      </c>
      <c r="C193" t="s">
        <v>222</v>
      </c>
      <c r="D193">
        <v>2160</v>
      </c>
      <c r="E193">
        <v>300</v>
      </c>
      <c r="F193">
        <v>30</v>
      </c>
      <c r="G193">
        <v>150</v>
      </c>
      <c r="H193">
        <v>220</v>
      </c>
      <c r="I193">
        <v>240</v>
      </c>
      <c r="J193">
        <v>90</v>
      </c>
      <c r="K193">
        <v>1440</v>
      </c>
      <c r="L193">
        <v>300</v>
      </c>
      <c r="M193">
        <v>0</v>
      </c>
    </row>
    <row r="194" spans="1:13">
      <c r="A194" t="s">
        <v>100</v>
      </c>
      <c r="B194">
        <v>3</v>
      </c>
      <c r="C194" t="s">
        <v>222</v>
      </c>
      <c r="D194">
        <v>1375</v>
      </c>
      <c r="E194">
        <v>767</v>
      </c>
      <c r="F194">
        <v>206</v>
      </c>
      <c r="G194">
        <v>381</v>
      </c>
      <c r="H194">
        <v>591</v>
      </c>
      <c r="I194">
        <v>592</v>
      </c>
      <c r="J194">
        <v>479</v>
      </c>
      <c r="K194">
        <v>1097</v>
      </c>
      <c r="L194">
        <v>760</v>
      </c>
      <c r="M194">
        <v>0</v>
      </c>
    </row>
    <row r="195" spans="1:13">
      <c r="A195" t="s">
        <v>101</v>
      </c>
      <c r="B195">
        <v>4</v>
      </c>
      <c r="C195" t="s">
        <v>222</v>
      </c>
      <c r="D195">
        <v>4271</v>
      </c>
      <c r="E195">
        <v>1231</v>
      </c>
      <c r="F195">
        <v>490</v>
      </c>
      <c r="G195">
        <v>1249</v>
      </c>
      <c r="H195">
        <v>3989</v>
      </c>
      <c r="I195">
        <v>2197</v>
      </c>
      <c r="J195">
        <v>2934</v>
      </c>
      <c r="K195">
        <v>3353</v>
      </c>
      <c r="L195">
        <v>7</v>
      </c>
      <c r="M195">
        <v>0</v>
      </c>
    </row>
    <row r="196" spans="1:13">
      <c r="A196" t="s">
        <v>102</v>
      </c>
      <c r="B196">
        <v>4</v>
      </c>
      <c r="C196" t="s">
        <v>222</v>
      </c>
      <c r="D196">
        <v>3700</v>
      </c>
      <c r="E196">
        <v>1400</v>
      </c>
      <c r="F196">
        <v>1200</v>
      </c>
      <c r="G196">
        <v>1100</v>
      </c>
      <c r="H196">
        <v>2000</v>
      </c>
      <c r="I196">
        <v>2200</v>
      </c>
      <c r="J196">
        <v>1700</v>
      </c>
      <c r="K196">
        <v>2000</v>
      </c>
      <c r="L196">
        <v>3700</v>
      </c>
      <c r="M196">
        <v>0</v>
      </c>
    </row>
    <row r="197" spans="1:13">
      <c r="A197" t="s">
        <v>103</v>
      </c>
      <c r="B197">
        <v>3</v>
      </c>
      <c r="C197" t="s">
        <v>222</v>
      </c>
      <c r="D197">
        <v>3336</v>
      </c>
      <c r="E197">
        <v>557</v>
      </c>
      <c r="F197">
        <v>213</v>
      </c>
      <c r="G197">
        <v>162</v>
      </c>
      <c r="H197">
        <v>242</v>
      </c>
      <c r="I197">
        <v>20</v>
      </c>
      <c r="J197">
        <v>28</v>
      </c>
      <c r="K197">
        <v>976</v>
      </c>
      <c r="L197">
        <v>46</v>
      </c>
      <c r="M197">
        <v>0</v>
      </c>
    </row>
    <row r="198" spans="1:13">
      <c r="A198" t="s">
        <v>104</v>
      </c>
      <c r="B198">
        <v>4</v>
      </c>
      <c r="C198" t="s">
        <v>222</v>
      </c>
      <c r="D198">
        <v>2200</v>
      </c>
      <c r="E198">
        <v>2200</v>
      </c>
      <c r="F198">
        <v>1400</v>
      </c>
      <c r="G198">
        <v>1300</v>
      </c>
      <c r="H198">
        <v>2000</v>
      </c>
      <c r="I198">
        <v>1800</v>
      </c>
      <c r="J198">
        <v>900</v>
      </c>
      <c r="K198">
        <v>3000</v>
      </c>
      <c r="L198">
        <v>300</v>
      </c>
      <c r="M198">
        <v>0</v>
      </c>
    </row>
    <row r="199" spans="1:13">
      <c r="A199" t="s">
        <v>105</v>
      </c>
      <c r="B199">
        <v>2</v>
      </c>
      <c r="C199" t="s">
        <v>222</v>
      </c>
      <c r="D199">
        <v>400</v>
      </c>
      <c r="E199">
        <v>100</v>
      </c>
      <c r="F199">
        <v>50</v>
      </c>
      <c r="G199">
        <v>240</v>
      </c>
      <c r="H199">
        <v>420</v>
      </c>
      <c r="I199">
        <v>230</v>
      </c>
      <c r="J199">
        <v>275</v>
      </c>
      <c r="K199">
        <v>625</v>
      </c>
      <c r="L199">
        <v>60</v>
      </c>
      <c r="M199">
        <v>0</v>
      </c>
    </row>
    <row r="200" spans="1:13">
      <c r="A200" t="s">
        <v>106</v>
      </c>
      <c r="B200">
        <v>2</v>
      </c>
      <c r="C200" t="s">
        <v>222</v>
      </c>
      <c r="D200">
        <v>800</v>
      </c>
      <c r="E200">
        <v>120</v>
      </c>
      <c r="F200">
        <v>100</v>
      </c>
      <c r="G200">
        <v>80</v>
      </c>
      <c r="H200">
        <v>55</v>
      </c>
      <c r="I200">
        <v>140</v>
      </c>
      <c r="J200">
        <v>25</v>
      </c>
      <c r="K200">
        <v>420</v>
      </c>
      <c r="L200">
        <v>10</v>
      </c>
      <c r="M200">
        <v>0</v>
      </c>
    </row>
    <row r="201" spans="1:13">
      <c r="A201" t="s">
        <v>107</v>
      </c>
      <c r="B201">
        <v>2</v>
      </c>
      <c r="C201" t="s">
        <v>222</v>
      </c>
      <c r="D201">
        <v>582</v>
      </c>
      <c r="E201">
        <v>121</v>
      </c>
      <c r="F201">
        <v>15</v>
      </c>
      <c r="G201">
        <v>25</v>
      </c>
      <c r="H201">
        <v>94</v>
      </c>
      <c r="I201">
        <v>60</v>
      </c>
      <c r="J201">
        <v>14</v>
      </c>
      <c r="K201">
        <v>245</v>
      </c>
      <c r="L201">
        <v>1</v>
      </c>
      <c r="M201">
        <v>0</v>
      </c>
    </row>
    <row r="202" spans="1:13">
      <c r="A202" t="s">
        <v>108</v>
      </c>
      <c r="B202">
        <v>1</v>
      </c>
      <c r="C202" t="s">
        <v>222</v>
      </c>
      <c r="D202">
        <v>60</v>
      </c>
      <c r="E202">
        <v>30</v>
      </c>
      <c r="F202">
        <v>4</v>
      </c>
      <c r="G202">
        <v>45</v>
      </c>
      <c r="H202">
        <v>45</v>
      </c>
      <c r="I202">
        <v>21</v>
      </c>
      <c r="J202">
        <v>8</v>
      </c>
      <c r="K202">
        <v>210</v>
      </c>
      <c r="L202">
        <v>2</v>
      </c>
      <c r="M202">
        <v>0</v>
      </c>
    </row>
    <row r="203" spans="1:13">
      <c r="A203" t="s">
        <v>109</v>
      </c>
      <c r="B203">
        <v>5</v>
      </c>
      <c r="C203" t="s">
        <v>222</v>
      </c>
      <c r="D203">
        <v>3576</v>
      </c>
      <c r="E203">
        <v>1653</v>
      </c>
      <c r="F203">
        <v>2827</v>
      </c>
      <c r="G203">
        <v>446</v>
      </c>
      <c r="H203">
        <v>3101</v>
      </c>
      <c r="I203">
        <v>3050</v>
      </c>
      <c r="J203">
        <v>2357</v>
      </c>
      <c r="K203">
        <v>8255</v>
      </c>
      <c r="L203">
        <v>1486</v>
      </c>
      <c r="M203">
        <v>0</v>
      </c>
    </row>
    <row r="204" spans="1:13">
      <c r="A204" t="s">
        <v>110</v>
      </c>
      <c r="B204">
        <v>2</v>
      </c>
      <c r="C204" t="s">
        <v>222</v>
      </c>
      <c r="D204">
        <v>219</v>
      </c>
      <c r="E204">
        <v>48</v>
      </c>
      <c r="F204">
        <v>51</v>
      </c>
      <c r="G204">
        <v>72</v>
      </c>
      <c r="H204">
        <v>108</v>
      </c>
      <c r="I204">
        <v>89</v>
      </c>
      <c r="J204">
        <v>9</v>
      </c>
      <c r="K204">
        <v>173</v>
      </c>
      <c r="L204">
        <v>2</v>
      </c>
      <c r="M204">
        <v>0</v>
      </c>
    </row>
    <row r="205" spans="1:13">
      <c r="A205" t="s">
        <v>111</v>
      </c>
      <c r="B205">
        <v>2</v>
      </c>
      <c r="C205" t="s">
        <v>222</v>
      </c>
      <c r="D205">
        <v>580</v>
      </c>
      <c r="E205">
        <v>650</v>
      </c>
      <c r="F205">
        <v>48</v>
      </c>
      <c r="G205">
        <v>176</v>
      </c>
      <c r="H205">
        <v>475</v>
      </c>
      <c r="I205">
        <v>260</v>
      </c>
      <c r="J205">
        <v>55</v>
      </c>
      <c r="K205">
        <v>475</v>
      </c>
      <c r="L205">
        <v>175</v>
      </c>
      <c r="M205">
        <v>0</v>
      </c>
    </row>
    <row r="206" spans="1:13">
      <c r="A206" t="s">
        <v>112</v>
      </c>
      <c r="B206">
        <v>2</v>
      </c>
      <c r="C206" t="s">
        <v>222</v>
      </c>
      <c r="D206">
        <v>185</v>
      </c>
      <c r="E206">
        <v>60</v>
      </c>
      <c r="F206">
        <v>0</v>
      </c>
      <c r="G206">
        <v>50</v>
      </c>
      <c r="H206">
        <v>15</v>
      </c>
      <c r="I206">
        <v>0</v>
      </c>
      <c r="J206">
        <v>5</v>
      </c>
      <c r="K206">
        <v>190</v>
      </c>
      <c r="L206">
        <v>0</v>
      </c>
      <c r="M206">
        <v>0</v>
      </c>
    </row>
    <row r="208" spans="1:13">
      <c r="A208" s="189" t="s">
        <v>47</v>
      </c>
      <c r="B208" s="190">
        <v>4</v>
      </c>
      <c r="C208" s="190">
        <v>145000</v>
      </c>
    </row>
    <row r="209" spans="1:3">
      <c r="A209" s="191" t="s">
        <v>48</v>
      </c>
      <c r="B209" s="192">
        <v>2</v>
      </c>
      <c r="C209" s="192">
        <v>32908</v>
      </c>
    </row>
    <row r="210" spans="1:3">
      <c r="A210" s="189" t="s">
        <v>49</v>
      </c>
      <c r="B210" s="190">
        <v>3</v>
      </c>
      <c r="C210" s="190">
        <v>73965</v>
      </c>
    </row>
    <row r="211" spans="1:3">
      <c r="A211" s="191" t="s">
        <v>50</v>
      </c>
      <c r="B211" s="192">
        <v>2</v>
      </c>
      <c r="C211" s="192">
        <v>14500</v>
      </c>
    </row>
    <row r="212" spans="1:3">
      <c r="A212" s="189" t="s">
        <v>51</v>
      </c>
      <c r="B212" s="190">
        <v>5</v>
      </c>
      <c r="C212" s="190">
        <v>445889</v>
      </c>
    </row>
    <row r="213" spans="1:3">
      <c r="A213" s="191" t="s">
        <v>52</v>
      </c>
      <c r="B213" s="192">
        <v>6</v>
      </c>
      <c r="C213" s="192">
        <v>820000</v>
      </c>
    </row>
    <row r="214" spans="1:3">
      <c r="A214" s="189" t="s">
        <v>53</v>
      </c>
      <c r="B214" s="190">
        <v>1</v>
      </c>
      <c r="C214" s="190">
        <v>4000</v>
      </c>
    </row>
    <row r="215" spans="1:3">
      <c r="A215" s="191" t="s">
        <v>54</v>
      </c>
      <c r="B215" s="192">
        <v>3</v>
      </c>
      <c r="C215" s="192">
        <v>55000</v>
      </c>
    </row>
    <row r="216" spans="1:3">
      <c r="A216" s="189" t="s">
        <v>55</v>
      </c>
      <c r="B216" s="190">
        <v>3</v>
      </c>
      <c r="C216" s="190">
        <v>128000</v>
      </c>
    </row>
    <row r="217" spans="1:3">
      <c r="A217" s="191" t="s">
        <v>56</v>
      </c>
      <c r="B217" s="192">
        <v>3</v>
      </c>
      <c r="C217" s="192">
        <v>54000</v>
      </c>
    </row>
    <row r="218" spans="1:3">
      <c r="A218" s="189" t="s">
        <v>57</v>
      </c>
      <c r="B218" s="190">
        <v>4</v>
      </c>
      <c r="C218" s="190">
        <v>206000</v>
      </c>
    </row>
    <row r="219" spans="1:3">
      <c r="A219" s="191" t="s">
        <v>58</v>
      </c>
      <c r="B219" s="192">
        <v>2</v>
      </c>
      <c r="C219" s="192">
        <v>23000</v>
      </c>
    </row>
    <row r="220" spans="1:3">
      <c r="A220" s="189" t="s">
        <v>59</v>
      </c>
      <c r="B220" s="190">
        <v>6</v>
      </c>
      <c r="C220" s="190">
        <v>1250000</v>
      </c>
    </row>
    <row r="221" spans="1:3">
      <c r="A221" s="191" t="s">
        <v>60</v>
      </c>
      <c r="B221" s="192">
        <v>2</v>
      </c>
      <c r="C221" s="192">
        <v>10000</v>
      </c>
    </row>
    <row r="222" spans="1:3">
      <c r="A222" s="189" t="s">
        <v>61</v>
      </c>
      <c r="B222" s="190">
        <v>1</v>
      </c>
      <c r="C222" s="190">
        <v>4389</v>
      </c>
    </row>
    <row r="223" spans="1:3">
      <c r="A223" s="191" t="s">
        <v>62</v>
      </c>
      <c r="B223" s="192">
        <v>5</v>
      </c>
      <c r="C223" s="192">
        <v>290175</v>
      </c>
    </row>
    <row r="224" spans="1:3">
      <c r="A224" s="189" t="s">
        <v>63</v>
      </c>
      <c r="B224" s="190">
        <v>4</v>
      </c>
      <c r="C224" s="190">
        <v>134000</v>
      </c>
    </row>
    <row r="225" spans="1:3">
      <c r="A225" s="191" t="s">
        <v>64</v>
      </c>
      <c r="B225" s="192">
        <v>2</v>
      </c>
      <c r="C225" s="192">
        <v>18000</v>
      </c>
    </row>
    <row r="226" spans="1:3">
      <c r="A226" s="189" t="s">
        <v>65</v>
      </c>
      <c r="B226" s="190">
        <v>1</v>
      </c>
      <c r="C226" s="190">
        <v>4016</v>
      </c>
    </row>
    <row r="227" spans="1:3">
      <c r="A227" s="191" t="s">
        <v>66</v>
      </c>
      <c r="B227" s="192">
        <v>2</v>
      </c>
      <c r="C227" s="192">
        <v>26011</v>
      </c>
    </row>
    <row r="228" spans="1:3">
      <c r="A228" s="189" t="s">
        <v>67</v>
      </c>
      <c r="B228" s="190">
        <v>1</v>
      </c>
      <c r="C228" s="190">
        <v>3239</v>
      </c>
    </row>
    <row r="229" spans="1:3">
      <c r="A229" s="191" t="s">
        <v>68</v>
      </c>
      <c r="B229" s="192">
        <v>1</v>
      </c>
      <c r="C229" s="192">
        <v>6409</v>
      </c>
    </row>
    <row r="230" spans="1:3">
      <c r="A230" s="189" t="s">
        <v>69</v>
      </c>
      <c r="B230" s="190">
        <v>1</v>
      </c>
      <c r="C230" s="190">
        <v>3834</v>
      </c>
    </row>
    <row r="231" spans="1:3">
      <c r="A231" s="191" t="s">
        <v>70</v>
      </c>
      <c r="B231" s="192">
        <v>1</v>
      </c>
      <c r="C231" s="192">
        <v>7725</v>
      </c>
    </row>
    <row r="232" spans="1:3">
      <c r="A232" s="189" t="s">
        <v>125</v>
      </c>
      <c r="B232" s="190">
        <v>2</v>
      </c>
      <c r="C232" s="190">
        <v>10364</v>
      </c>
    </row>
    <row r="233" spans="1:3">
      <c r="A233" s="191" t="s">
        <v>71</v>
      </c>
      <c r="B233" s="192">
        <v>2</v>
      </c>
      <c r="C233" s="192">
        <v>15000</v>
      </c>
    </row>
    <row r="234" spans="1:3">
      <c r="A234" s="189" t="s">
        <v>72</v>
      </c>
      <c r="B234" s="190">
        <v>3</v>
      </c>
      <c r="C234" s="190">
        <v>70400</v>
      </c>
    </row>
    <row r="235" spans="1:3">
      <c r="A235" s="191" t="s">
        <v>73</v>
      </c>
      <c r="B235" s="192">
        <v>3</v>
      </c>
      <c r="C235" s="192">
        <v>22000</v>
      </c>
    </row>
    <row r="236" spans="1:3">
      <c r="A236" s="189" t="s">
        <v>74</v>
      </c>
      <c r="B236" s="190">
        <v>6</v>
      </c>
      <c r="C236" s="190">
        <v>350692</v>
      </c>
    </row>
    <row r="237" spans="1:3">
      <c r="A237" s="191" t="s">
        <v>75</v>
      </c>
      <c r="B237" s="192">
        <v>1</v>
      </c>
      <c r="C237" s="192">
        <v>7450</v>
      </c>
    </row>
    <row r="238" spans="1:3">
      <c r="A238" s="189" t="s">
        <v>76</v>
      </c>
      <c r="B238" s="190">
        <v>3</v>
      </c>
      <c r="C238" s="190">
        <v>54180</v>
      </c>
    </row>
    <row r="239" spans="1:3">
      <c r="A239" s="191" t="s">
        <v>77</v>
      </c>
      <c r="B239" s="192">
        <v>2</v>
      </c>
      <c r="C239" s="192">
        <v>16078</v>
      </c>
    </row>
    <row r="240" spans="1:3">
      <c r="A240" s="189" t="s">
        <v>78</v>
      </c>
      <c r="B240" s="190">
        <v>1</v>
      </c>
      <c r="C240" s="190">
        <v>7900</v>
      </c>
    </row>
    <row r="241" spans="1:3">
      <c r="A241" s="191" t="s">
        <v>79</v>
      </c>
      <c r="B241" s="192">
        <v>1</v>
      </c>
      <c r="C241" s="192">
        <v>1500</v>
      </c>
    </row>
    <row r="242" spans="1:3">
      <c r="A242" s="189" t="s">
        <v>80</v>
      </c>
      <c r="B242" s="190">
        <v>4</v>
      </c>
      <c r="C242" s="190">
        <v>365000</v>
      </c>
    </row>
    <row r="243" spans="1:3">
      <c r="A243" s="191" t="s">
        <v>81</v>
      </c>
      <c r="B243" s="192">
        <v>5</v>
      </c>
      <c r="C243" s="192">
        <v>235000</v>
      </c>
    </row>
    <row r="244" spans="1:3">
      <c r="A244" s="189" t="s">
        <v>82</v>
      </c>
      <c r="B244" s="190">
        <v>4</v>
      </c>
      <c r="C244" s="190">
        <v>115000</v>
      </c>
    </row>
    <row r="245" spans="1:3">
      <c r="A245" s="191" t="s">
        <v>83</v>
      </c>
      <c r="B245" s="192">
        <v>2</v>
      </c>
      <c r="C245" s="192">
        <v>12610</v>
      </c>
    </row>
    <row r="246" spans="1:3">
      <c r="A246" s="189" t="s">
        <v>84</v>
      </c>
      <c r="B246" s="190">
        <v>1</v>
      </c>
      <c r="C246" s="190">
        <v>2500</v>
      </c>
    </row>
    <row r="247" spans="1:3">
      <c r="A247" s="191" t="s">
        <v>85</v>
      </c>
      <c r="B247" s="192">
        <v>1</v>
      </c>
      <c r="C247" s="192">
        <v>14900</v>
      </c>
    </row>
    <row r="248" spans="1:3">
      <c r="A248" s="189" t="s">
        <v>86</v>
      </c>
      <c r="B248" s="190">
        <v>4</v>
      </c>
      <c r="C248" s="190">
        <v>106000</v>
      </c>
    </row>
    <row r="249" spans="1:3">
      <c r="A249" s="191" t="s">
        <v>87</v>
      </c>
      <c r="B249" s="192">
        <v>4</v>
      </c>
      <c r="C249" s="192">
        <v>374415</v>
      </c>
    </row>
    <row r="250" spans="1:3">
      <c r="A250" s="189" t="s">
        <v>88</v>
      </c>
      <c r="B250" s="190">
        <v>3</v>
      </c>
      <c r="C250" s="190">
        <v>60555</v>
      </c>
    </row>
    <row r="251" spans="1:3">
      <c r="A251" s="191" t="s">
        <v>89</v>
      </c>
      <c r="B251" s="192">
        <v>3</v>
      </c>
      <c r="C251" s="192">
        <v>43000</v>
      </c>
    </row>
    <row r="252" spans="1:3">
      <c r="A252" s="189" t="s">
        <v>90</v>
      </c>
      <c r="B252" s="190">
        <v>2</v>
      </c>
      <c r="C252" s="190">
        <v>21500</v>
      </c>
    </row>
    <row r="253" spans="1:3">
      <c r="A253" s="191" t="s">
        <v>91</v>
      </c>
      <c r="B253" s="192">
        <v>3</v>
      </c>
      <c r="C253" s="192">
        <v>62535</v>
      </c>
    </row>
    <row r="254" spans="1:3">
      <c r="A254" s="189" t="s">
        <v>92</v>
      </c>
      <c r="B254" s="190">
        <v>2</v>
      </c>
      <c r="C254" s="190">
        <v>13604</v>
      </c>
    </row>
    <row r="255" spans="1:3">
      <c r="A255" s="191" t="s">
        <v>93</v>
      </c>
      <c r="B255" s="192">
        <v>6</v>
      </c>
      <c r="C255" s="192">
        <v>755000</v>
      </c>
    </row>
    <row r="256" spans="1:3">
      <c r="A256" s="189" t="s">
        <v>94</v>
      </c>
      <c r="B256" s="190">
        <v>4</v>
      </c>
      <c r="C256" s="190">
        <v>170000</v>
      </c>
    </row>
    <row r="257" spans="1:3">
      <c r="A257" s="191" t="s">
        <v>95</v>
      </c>
      <c r="B257" s="192">
        <v>6</v>
      </c>
      <c r="C257" s="192">
        <v>525000</v>
      </c>
    </row>
    <row r="258" spans="1:3">
      <c r="A258" s="189" t="s">
        <v>96</v>
      </c>
      <c r="B258" s="190">
        <v>5</v>
      </c>
      <c r="C258" s="190">
        <v>175000</v>
      </c>
    </row>
    <row r="259" spans="1:3">
      <c r="A259" s="191" t="s">
        <v>97</v>
      </c>
      <c r="B259" s="192">
        <v>6</v>
      </c>
      <c r="C259" s="192">
        <v>405150</v>
      </c>
    </row>
    <row r="260" spans="1:3">
      <c r="A260" s="189" t="s">
        <v>98</v>
      </c>
      <c r="B260" s="190">
        <v>5</v>
      </c>
      <c r="C260" s="190">
        <v>220000</v>
      </c>
    </row>
    <row r="261" spans="1:3">
      <c r="A261" s="191" t="s">
        <v>99</v>
      </c>
      <c r="B261" s="192">
        <v>3</v>
      </c>
      <c r="C261" s="192">
        <v>22000</v>
      </c>
    </row>
    <row r="262" spans="1:3">
      <c r="A262" s="189" t="s">
        <v>100</v>
      </c>
      <c r="B262" s="190">
        <v>3</v>
      </c>
      <c r="C262" s="190">
        <v>56642</v>
      </c>
    </row>
    <row r="263" spans="1:3">
      <c r="A263" s="191" t="s">
        <v>101</v>
      </c>
      <c r="B263" s="192">
        <v>4</v>
      </c>
      <c r="C263" s="192">
        <v>137350</v>
      </c>
    </row>
    <row r="264" spans="1:3">
      <c r="A264" s="189" t="s">
        <v>102</v>
      </c>
      <c r="B264" s="190">
        <v>4</v>
      </c>
      <c r="C264" s="190">
        <v>430000</v>
      </c>
    </row>
    <row r="265" spans="1:3">
      <c r="A265" s="191" t="s">
        <v>103</v>
      </c>
      <c r="B265" s="192">
        <v>3</v>
      </c>
      <c r="C265" s="192">
        <v>46800</v>
      </c>
    </row>
    <row r="266" spans="1:3">
      <c r="A266" s="189" t="s">
        <v>104</v>
      </c>
      <c r="B266" s="190">
        <v>4</v>
      </c>
      <c r="C266" s="190">
        <v>104000</v>
      </c>
    </row>
    <row r="267" spans="1:3">
      <c r="A267" s="191" t="s">
        <v>105</v>
      </c>
      <c r="B267" s="192">
        <v>2</v>
      </c>
      <c r="C267" s="192">
        <v>65000</v>
      </c>
    </row>
    <row r="268" spans="1:3">
      <c r="A268" s="189" t="s">
        <v>106</v>
      </c>
      <c r="B268" s="190">
        <v>2</v>
      </c>
      <c r="C268" s="190">
        <v>11200</v>
      </c>
    </row>
    <row r="269" spans="1:3">
      <c r="A269" s="191" t="s">
        <v>107</v>
      </c>
      <c r="B269" s="192">
        <v>2</v>
      </c>
      <c r="C269" s="192">
        <v>9000</v>
      </c>
    </row>
    <row r="270" spans="1:3">
      <c r="A270" s="189" t="s">
        <v>108</v>
      </c>
      <c r="B270" s="190">
        <v>1</v>
      </c>
      <c r="C270" s="190">
        <v>2900</v>
      </c>
    </row>
    <row r="271" spans="1:3">
      <c r="A271" s="191" t="s">
        <v>109</v>
      </c>
      <c r="B271" s="192">
        <v>5</v>
      </c>
      <c r="C271" s="192">
        <v>169818</v>
      </c>
    </row>
    <row r="272" spans="1:3">
      <c r="A272" s="189" t="s">
        <v>110</v>
      </c>
      <c r="B272" s="190">
        <v>2</v>
      </c>
      <c r="C272" s="190">
        <v>8900</v>
      </c>
    </row>
    <row r="273" spans="1:3">
      <c r="A273" s="191" t="s">
        <v>111</v>
      </c>
      <c r="B273" s="192">
        <v>2</v>
      </c>
      <c r="C273" s="192">
        <v>19951</v>
      </c>
    </row>
    <row r="274" spans="1:3">
      <c r="A274" s="189" t="s">
        <v>112</v>
      </c>
      <c r="B274" s="190">
        <v>2</v>
      </c>
      <c r="C274" s="190">
        <v>27000</v>
      </c>
    </row>
    <row r="276" spans="1:3">
      <c r="A276" s="281" t="s">
        <v>328</v>
      </c>
      <c r="B276" s="281" t="s">
        <v>369</v>
      </c>
    </row>
    <row r="277" spans="1:3">
      <c r="A277" t="s">
        <v>330</v>
      </c>
      <c r="B277">
        <v>1</v>
      </c>
    </row>
    <row r="278" spans="1:3">
      <c r="A278" s="280" t="s">
        <v>331</v>
      </c>
      <c r="B278">
        <v>2</v>
      </c>
    </row>
    <row r="279" spans="1:3">
      <c r="A279" t="s">
        <v>332</v>
      </c>
      <c r="B279">
        <v>3</v>
      </c>
    </row>
    <row r="280" spans="1:3">
      <c r="A280" s="280" t="s">
        <v>333</v>
      </c>
      <c r="B280">
        <v>4</v>
      </c>
    </row>
    <row r="281" spans="1:3">
      <c r="A281" t="s">
        <v>334</v>
      </c>
      <c r="B281">
        <v>5</v>
      </c>
    </row>
    <row r="282" spans="1:3">
      <c r="A282" t="s">
        <v>335</v>
      </c>
      <c r="B282">
        <v>6</v>
      </c>
    </row>
    <row r="283" spans="1:3">
      <c r="A283" s="280" t="s">
        <v>336</v>
      </c>
      <c r="B283">
        <v>7</v>
      </c>
    </row>
    <row r="284" spans="1:3">
      <c r="A284" t="s">
        <v>123</v>
      </c>
      <c r="B284">
        <v>8</v>
      </c>
    </row>
    <row r="285" spans="1:3">
      <c r="A285" s="280" t="s">
        <v>337</v>
      </c>
      <c r="B285">
        <v>9</v>
      </c>
    </row>
    <row r="286" spans="1:3">
      <c r="A286" t="s">
        <v>338</v>
      </c>
      <c r="B286">
        <v>10</v>
      </c>
    </row>
    <row r="287" spans="1:3">
      <c r="A287" t="s">
        <v>339</v>
      </c>
      <c r="B287">
        <v>11</v>
      </c>
    </row>
    <row r="288" spans="1:3">
      <c r="A288" s="280" t="s">
        <v>329</v>
      </c>
      <c r="B288">
        <v>12</v>
      </c>
    </row>
    <row r="290" spans="1:1">
      <c r="A290" s="282" t="s">
        <v>341</v>
      </c>
    </row>
    <row r="291" spans="1:1">
      <c r="A291" t="s">
        <v>47</v>
      </c>
    </row>
    <row r="292" spans="1:1">
      <c r="A292" t="s">
        <v>48</v>
      </c>
    </row>
    <row r="293" spans="1:1">
      <c r="A293" t="s">
        <v>49</v>
      </c>
    </row>
    <row r="294" spans="1:1">
      <c r="A294" t="s">
        <v>50</v>
      </c>
    </row>
    <row r="295" spans="1:1">
      <c r="A295" t="s">
        <v>51</v>
      </c>
    </row>
    <row r="296" spans="1:1">
      <c r="A296" t="s">
        <v>52</v>
      </c>
    </row>
    <row r="297" spans="1:1">
      <c r="A297" t="s">
        <v>53</v>
      </c>
    </row>
    <row r="298" spans="1:1">
      <c r="A298" t="s">
        <v>54</v>
      </c>
    </row>
    <row r="299" spans="1:1">
      <c r="A299" t="s">
        <v>55</v>
      </c>
    </row>
    <row r="300" spans="1:1">
      <c r="A300" t="s">
        <v>56</v>
      </c>
    </row>
    <row r="301" spans="1:1">
      <c r="A301" t="s">
        <v>57</v>
      </c>
    </row>
    <row r="302" spans="1:1">
      <c r="A302" t="s">
        <v>58</v>
      </c>
    </row>
    <row r="303" spans="1:1">
      <c r="A303" t="s">
        <v>59</v>
      </c>
    </row>
    <row r="304" spans="1:1">
      <c r="A304" t="s">
        <v>60</v>
      </c>
    </row>
    <row r="305" spans="1:1">
      <c r="A305" t="s">
        <v>61</v>
      </c>
    </row>
    <row r="306" spans="1:1">
      <c r="A306" t="s">
        <v>62</v>
      </c>
    </row>
    <row r="307" spans="1:1">
      <c r="A307" t="s">
        <v>63</v>
      </c>
    </row>
    <row r="308" spans="1:1">
      <c r="A308" t="s">
        <v>64</v>
      </c>
    </row>
    <row r="309" spans="1:1">
      <c r="A309" t="s">
        <v>65</v>
      </c>
    </row>
    <row r="310" spans="1:1">
      <c r="A310" t="s">
        <v>66</v>
      </c>
    </row>
    <row r="311" spans="1:1">
      <c r="A311" t="s">
        <v>67</v>
      </c>
    </row>
    <row r="312" spans="1:1">
      <c r="A312" t="s">
        <v>68</v>
      </c>
    </row>
    <row r="313" spans="1:1">
      <c r="A313" t="s">
        <v>69</v>
      </c>
    </row>
    <row r="314" spans="1:1">
      <c r="A314" t="s">
        <v>70</v>
      </c>
    </row>
    <row r="315" spans="1:1">
      <c r="A315" t="s">
        <v>125</v>
      </c>
    </row>
    <row r="316" spans="1:1">
      <c r="A316" t="s">
        <v>71</v>
      </c>
    </row>
    <row r="317" spans="1:1">
      <c r="A317" t="s">
        <v>72</v>
      </c>
    </row>
    <row r="318" spans="1:1">
      <c r="A318" t="s">
        <v>73</v>
      </c>
    </row>
    <row r="319" spans="1:1">
      <c r="A319" t="s">
        <v>74</v>
      </c>
    </row>
    <row r="320" spans="1:1">
      <c r="A320" t="s">
        <v>75</v>
      </c>
    </row>
    <row r="321" spans="1:1">
      <c r="A321" t="s">
        <v>76</v>
      </c>
    </row>
    <row r="322" spans="1:1">
      <c r="A322" t="s">
        <v>77</v>
      </c>
    </row>
    <row r="323" spans="1:1">
      <c r="A323" t="s">
        <v>78</v>
      </c>
    </row>
    <row r="324" spans="1:1">
      <c r="A324" t="s">
        <v>79</v>
      </c>
    </row>
    <row r="325" spans="1:1">
      <c r="A325" t="s">
        <v>80</v>
      </c>
    </row>
    <row r="326" spans="1:1">
      <c r="A326" t="s">
        <v>81</v>
      </c>
    </row>
    <row r="327" spans="1:1">
      <c r="A327" t="s">
        <v>82</v>
      </c>
    </row>
    <row r="328" spans="1:1">
      <c r="A328" t="s">
        <v>83</v>
      </c>
    </row>
    <row r="329" spans="1:1">
      <c r="A329" t="s">
        <v>84</v>
      </c>
    </row>
    <row r="330" spans="1:1">
      <c r="A330" t="s">
        <v>85</v>
      </c>
    </row>
    <row r="331" spans="1:1">
      <c r="A331" t="s">
        <v>86</v>
      </c>
    </row>
    <row r="332" spans="1:1">
      <c r="A332" t="s">
        <v>87</v>
      </c>
    </row>
    <row r="333" spans="1:1">
      <c r="A333" t="s">
        <v>88</v>
      </c>
    </row>
    <row r="334" spans="1:1">
      <c r="A334" t="s">
        <v>89</v>
      </c>
    </row>
    <row r="335" spans="1:1">
      <c r="A335" t="s">
        <v>90</v>
      </c>
    </row>
    <row r="336" spans="1:1">
      <c r="A336" t="s">
        <v>91</v>
      </c>
    </row>
    <row r="337" spans="1:1">
      <c r="A337" t="s">
        <v>92</v>
      </c>
    </row>
    <row r="338" spans="1:1">
      <c r="A338" t="s">
        <v>93</v>
      </c>
    </row>
    <row r="339" spans="1:1">
      <c r="A339" t="s">
        <v>94</v>
      </c>
    </row>
    <row r="340" spans="1:1">
      <c r="A340" t="s">
        <v>95</v>
      </c>
    </row>
    <row r="341" spans="1:1">
      <c r="A341" t="s">
        <v>96</v>
      </c>
    </row>
    <row r="342" spans="1:1">
      <c r="A342" t="s">
        <v>97</v>
      </c>
    </row>
    <row r="343" spans="1:1">
      <c r="A343" t="s">
        <v>98</v>
      </c>
    </row>
    <row r="344" spans="1:1">
      <c r="A344" t="s">
        <v>99</v>
      </c>
    </row>
    <row r="345" spans="1:1">
      <c r="A345" t="s">
        <v>100</v>
      </c>
    </row>
    <row r="346" spans="1:1">
      <c r="A346" t="s">
        <v>101</v>
      </c>
    </row>
    <row r="347" spans="1:1">
      <c r="A347" t="s">
        <v>102</v>
      </c>
    </row>
    <row r="348" spans="1:1">
      <c r="A348" t="s">
        <v>103</v>
      </c>
    </row>
    <row r="349" spans="1:1">
      <c r="A349" t="s">
        <v>104</v>
      </c>
    </row>
    <row r="350" spans="1:1">
      <c r="A350" t="s">
        <v>105</v>
      </c>
    </row>
    <row r="351" spans="1:1">
      <c r="A351" t="s">
        <v>106</v>
      </c>
    </row>
    <row r="352" spans="1:1">
      <c r="A352" t="s">
        <v>107</v>
      </c>
    </row>
    <row r="353" spans="1:1">
      <c r="A353" t="s">
        <v>108</v>
      </c>
    </row>
    <row r="354" spans="1:1">
      <c r="A354" t="s">
        <v>109</v>
      </c>
    </row>
    <row r="355" spans="1:1">
      <c r="A355" t="s">
        <v>110</v>
      </c>
    </row>
    <row r="356" spans="1:1">
      <c r="A356" t="s">
        <v>111</v>
      </c>
    </row>
    <row r="357" spans="1:1">
      <c r="A357"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M79"/>
  <sheetViews>
    <sheetView zoomScaleNormal="100" workbookViewId="0">
      <pane xSplit="1" ySplit="3" topLeftCell="BN4" activePane="bottomRight" state="frozen"/>
      <selection activeCell="M6" sqref="M6"/>
      <selection pane="topRight" activeCell="M6" sqref="M6"/>
      <selection pane="bottomLeft" activeCell="M6" sqref="M6"/>
      <selection pane="bottomRight" activeCell="B76" sqref="B76"/>
    </sheetView>
  </sheetViews>
  <sheetFormatPr defaultRowHeight="15"/>
  <cols>
    <col min="1" max="1" width="20.5703125" customWidth="1"/>
    <col min="26" max="26" width="11" customWidth="1"/>
    <col min="29" max="29" width="10" bestFit="1" customWidth="1"/>
    <col min="30" max="30" width="10.7109375" customWidth="1"/>
    <col min="362" max="362" width="14.5703125" customWidth="1"/>
    <col min="399" max="399" width="5.28515625" customWidth="1"/>
    <col min="400" max="402" width="10.5703125" customWidth="1"/>
    <col min="403" max="403" width="10.7109375" customWidth="1"/>
  </cols>
  <sheetData>
    <row r="1" spans="1:403" s="303" customFormat="1">
      <c r="A1" s="283">
        <v>42851.417997685188</v>
      </c>
      <c r="B1" s="284" t="s">
        <v>127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286"/>
      <c r="AD1" s="285"/>
      <c r="AE1" s="285"/>
      <c r="AF1" s="285"/>
      <c r="AG1" s="285"/>
      <c r="AH1" s="285"/>
      <c r="AI1" s="285"/>
      <c r="AJ1" s="285"/>
      <c r="AK1" s="286"/>
      <c r="AL1" s="285" t="s">
        <v>128</v>
      </c>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6"/>
      <c r="BM1" s="285"/>
      <c r="BN1" s="285"/>
      <c r="BO1" s="285"/>
      <c r="BP1" s="285"/>
      <c r="BQ1" s="285"/>
      <c r="BR1" s="285"/>
      <c r="BS1" s="285"/>
      <c r="BT1" s="287"/>
      <c r="BU1" s="287"/>
      <c r="BV1" s="284" t="s">
        <v>34</v>
      </c>
      <c r="BW1" s="285"/>
      <c r="BX1" s="285"/>
      <c r="BY1" s="285"/>
      <c r="BZ1" s="285"/>
      <c r="CA1" s="285"/>
      <c r="CB1" s="285"/>
      <c r="CC1" s="285"/>
      <c r="CD1" s="285"/>
      <c r="CE1" s="285"/>
      <c r="CF1" s="285"/>
      <c r="CG1" s="285"/>
      <c r="CH1" s="285"/>
      <c r="CI1" s="285"/>
      <c r="CJ1" s="285"/>
      <c r="CK1" s="285"/>
      <c r="CL1" s="285"/>
      <c r="CM1" s="285"/>
      <c r="CN1" s="285"/>
      <c r="CO1" s="285"/>
      <c r="CP1" s="285"/>
      <c r="CQ1" s="285"/>
      <c r="CR1" s="285"/>
      <c r="CS1" s="285"/>
      <c r="CT1" s="285"/>
      <c r="CU1" s="285"/>
      <c r="CV1" s="286"/>
      <c r="CW1" s="285"/>
      <c r="CX1" s="285"/>
      <c r="CY1" s="285"/>
      <c r="CZ1" s="285"/>
      <c r="DA1" s="285"/>
      <c r="DB1" s="285"/>
      <c r="DC1" s="285"/>
      <c r="DD1" s="285"/>
      <c r="DE1" s="286"/>
      <c r="DF1" s="285" t="s">
        <v>129</v>
      </c>
      <c r="DG1" s="285"/>
      <c r="DH1" s="285"/>
      <c r="DI1" s="285"/>
      <c r="DJ1" s="285"/>
      <c r="DK1" s="285"/>
      <c r="DL1" s="285"/>
      <c r="DM1" s="285"/>
      <c r="DN1" s="285"/>
      <c r="DO1" s="285"/>
      <c r="DP1" s="285"/>
      <c r="DQ1" s="285"/>
      <c r="DR1" s="285"/>
      <c r="DS1" s="285"/>
      <c r="DT1" s="285"/>
      <c r="DU1" s="285"/>
      <c r="DV1" s="285"/>
      <c r="DW1" s="285"/>
      <c r="DX1" s="285"/>
      <c r="DY1" s="285"/>
      <c r="DZ1" s="285"/>
      <c r="EA1" s="285"/>
      <c r="EB1" s="285"/>
      <c r="EC1" s="285"/>
      <c r="ED1" s="285"/>
      <c r="EE1" s="285"/>
      <c r="EF1" s="286"/>
      <c r="EG1" s="285"/>
      <c r="EH1" s="285"/>
      <c r="EI1" s="285"/>
      <c r="EJ1" s="285"/>
      <c r="EK1" s="285"/>
      <c r="EL1" s="285"/>
      <c r="EM1" s="285"/>
      <c r="EN1" s="285"/>
      <c r="EO1" s="285"/>
      <c r="EP1" s="288" t="s">
        <v>130</v>
      </c>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90"/>
      <c r="FZ1" s="291" t="s">
        <v>131</v>
      </c>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3"/>
      <c r="HA1" s="292"/>
      <c r="HB1" s="292"/>
      <c r="HC1" s="292"/>
      <c r="HD1" s="292"/>
      <c r="HE1" s="292"/>
      <c r="HF1" s="292"/>
      <c r="HG1" s="292"/>
      <c r="HH1" s="294"/>
      <c r="HI1" s="295"/>
      <c r="HJ1" s="288" t="s">
        <v>132</v>
      </c>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90"/>
      <c r="IK1" s="289"/>
      <c r="IL1" s="289"/>
      <c r="IM1" s="289"/>
      <c r="IN1" s="289"/>
      <c r="IO1" s="289"/>
      <c r="IP1" s="289"/>
      <c r="IQ1" s="289"/>
      <c r="IR1" s="289"/>
      <c r="IS1" s="290"/>
      <c r="IT1" s="289" t="s">
        <v>37</v>
      </c>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90"/>
      <c r="JU1" s="289"/>
      <c r="JV1" s="289"/>
      <c r="JW1" s="289"/>
      <c r="JX1" s="289"/>
      <c r="JY1" s="289"/>
      <c r="JZ1" s="289"/>
      <c r="KA1" s="289"/>
      <c r="KB1" s="289"/>
      <c r="KC1" s="289"/>
      <c r="KD1" s="288" t="s">
        <v>38</v>
      </c>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90"/>
      <c r="LE1" s="289"/>
      <c r="LF1" s="289"/>
      <c r="LG1" s="289"/>
      <c r="LH1" s="289"/>
      <c r="LI1" s="289"/>
      <c r="LJ1" s="289"/>
      <c r="LK1" s="289"/>
      <c r="LL1" s="289"/>
      <c r="LM1" s="290"/>
      <c r="LN1" s="289" t="s">
        <v>39</v>
      </c>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90"/>
      <c r="MO1" s="289"/>
      <c r="MP1" s="289"/>
      <c r="MQ1" s="289"/>
      <c r="MR1" s="289"/>
      <c r="MS1" s="289"/>
      <c r="MT1" s="289"/>
      <c r="MU1" s="289"/>
      <c r="MV1" s="289"/>
      <c r="MW1" s="289"/>
      <c r="MX1" s="296" t="s">
        <v>342</v>
      </c>
      <c r="MY1" s="297" t="s">
        <v>343</v>
      </c>
      <c r="MZ1" s="298"/>
      <c r="NA1" s="298"/>
      <c r="NB1" s="298"/>
      <c r="NC1" s="298"/>
      <c r="ND1" s="298"/>
      <c r="NE1" s="298"/>
      <c r="NF1" s="298"/>
      <c r="NG1" s="298"/>
      <c r="NH1" s="298"/>
      <c r="NI1" s="298"/>
      <c r="NJ1" s="298"/>
      <c r="NK1" s="298"/>
      <c r="NL1" s="298"/>
      <c r="NM1" s="298"/>
      <c r="NN1" s="298"/>
      <c r="NO1" s="298"/>
      <c r="NP1" s="298"/>
      <c r="NQ1" s="298"/>
      <c r="NR1" s="298"/>
      <c r="NS1" s="298"/>
      <c r="NT1" s="298"/>
      <c r="NU1" s="298"/>
      <c r="NV1" s="298"/>
      <c r="NW1" s="298"/>
      <c r="NX1" s="298"/>
      <c r="NY1" s="298"/>
      <c r="NZ1" s="298"/>
      <c r="OA1" s="298"/>
      <c r="OB1" s="298"/>
      <c r="OC1" s="298"/>
      <c r="OD1" s="298"/>
      <c r="OE1" s="298"/>
      <c r="OF1" s="298"/>
      <c r="OG1" s="298"/>
      <c r="OH1" s="298"/>
      <c r="OI1" s="299"/>
      <c r="OJ1" s="300" t="s">
        <v>344</v>
      </c>
      <c r="OK1" s="301"/>
      <c r="OL1" s="302"/>
    </row>
    <row r="2" spans="1:403" s="279" customFormat="1">
      <c r="A2" s="304"/>
      <c r="B2" s="305" t="s">
        <v>116</v>
      </c>
      <c r="C2" s="306"/>
      <c r="D2" s="307"/>
      <c r="E2" s="308" t="s">
        <v>117</v>
      </c>
      <c r="F2" s="306"/>
      <c r="G2" s="307"/>
      <c r="H2" s="308" t="s">
        <v>118</v>
      </c>
      <c r="I2" s="306"/>
      <c r="J2" s="307"/>
      <c r="K2" s="308" t="s">
        <v>119</v>
      </c>
      <c r="L2" s="306"/>
      <c r="M2" s="307"/>
      <c r="N2" s="308" t="s">
        <v>120</v>
      </c>
      <c r="O2" s="306"/>
      <c r="P2" s="307"/>
      <c r="Q2" s="308" t="s">
        <v>121</v>
      </c>
      <c r="R2" s="306"/>
      <c r="S2" s="307"/>
      <c r="T2" s="308" t="s">
        <v>122</v>
      </c>
      <c r="U2" s="306"/>
      <c r="V2" s="307"/>
      <c r="W2" s="308" t="s">
        <v>123</v>
      </c>
      <c r="X2" s="306"/>
      <c r="Y2" s="307"/>
      <c r="Z2" s="308" t="s">
        <v>124</v>
      </c>
      <c r="AA2" s="306"/>
      <c r="AB2" s="307"/>
      <c r="AC2" s="308" t="s">
        <v>113</v>
      </c>
      <c r="AD2" s="306"/>
      <c r="AE2" s="307"/>
      <c r="AF2" s="308" t="s">
        <v>114</v>
      </c>
      <c r="AG2" s="306"/>
      <c r="AH2" s="307"/>
      <c r="AI2" s="308" t="s">
        <v>115</v>
      </c>
      <c r="AJ2" s="306"/>
      <c r="AK2" s="309"/>
      <c r="AL2" s="306" t="s">
        <v>116</v>
      </c>
      <c r="AM2" s="306"/>
      <c r="AN2" s="307"/>
      <c r="AO2" s="308" t="s">
        <v>117</v>
      </c>
      <c r="AP2" s="306"/>
      <c r="AQ2" s="307"/>
      <c r="AR2" s="308" t="s">
        <v>118</v>
      </c>
      <c r="AS2" s="306"/>
      <c r="AT2" s="307"/>
      <c r="AU2" s="308" t="s">
        <v>119</v>
      </c>
      <c r="AV2" s="306"/>
      <c r="AW2" s="307"/>
      <c r="AX2" s="308" t="s">
        <v>120</v>
      </c>
      <c r="AY2" s="306"/>
      <c r="AZ2" s="307"/>
      <c r="BA2" s="308" t="s">
        <v>121</v>
      </c>
      <c r="BB2" s="306"/>
      <c r="BC2" s="307"/>
      <c r="BD2" s="308" t="s">
        <v>122</v>
      </c>
      <c r="BE2" s="306"/>
      <c r="BF2" s="307"/>
      <c r="BG2" s="308" t="s">
        <v>123</v>
      </c>
      <c r="BH2" s="306"/>
      <c r="BI2" s="307"/>
      <c r="BJ2" s="308" t="s">
        <v>124</v>
      </c>
      <c r="BK2" s="306"/>
      <c r="BL2" s="307"/>
      <c r="BM2" s="308" t="s">
        <v>113</v>
      </c>
      <c r="BN2" s="306"/>
      <c r="BO2" s="307"/>
      <c r="BP2" s="308" t="s">
        <v>114</v>
      </c>
      <c r="BQ2" s="306"/>
      <c r="BR2" s="307"/>
      <c r="BS2" s="308" t="s">
        <v>115</v>
      </c>
      <c r="BT2" s="306"/>
      <c r="BU2" s="306"/>
      <c r="BV2" s="305" t="s">
        <v>116</v>
      </c>
      <c r="BW2" s="306"/>
      <c r="BX2" s="307"/>
      <c r="BY2" s="308" t="s">
        <v>117</v>
      </c>
      <c r="BZ2" s="306"/>
      <c r="CA2" s="307"/>
      <c r="CB2" s="308" t="s">
        <v>118</v>
      </c>
      <c r="CC2" s="306"/>
      <c r="CD2" s="307"/>
      <c r="CE2" s="308" t="s">
        <v>119</v>
      </c>
      <c r="CF2" s="306"/>
      <c r="CG2" s="307"/>
      <c r="CH2" s="308" t="s">
        <v>120</v>
      </c>
      <c r="CI2" s="306"/>
      <c r="CJ2" s="307"/>
      <c r="CK2" s="308" t="s">
        <v>121</v>
      </c>
      <c r="CL2" s="306"/>
      <c r="CM2" s="307"/>
      <c r="CN2" s="308" t="s">
        <v>122</v>
      </c>
      <c r="CO2" s="306"/>
      <c r="CP2" s="307"/>
      <c r="CQ2" s="308" t="s">
        <v>123</v>
      </c>
      <c r="CR2" s="306"/>
      <c r="CS2" s="307"/>
      <c r="CT2" s="308" t="s">
        <v>124</v>
      </c>
      <c r="CU2" s="306"/>
      <c r="CV2" s="307"/>
      <c r="CW2" s="308" t="s">
        <v>113</v>
      </c>
      <c r="CX2" s="306"/>
      <c r="CY2" s="307"/>
      <c r="CZ2" s="308" t="s">
        <v>114</v>
      </c>
      <c r="DA2" s="306"/>
      <c r="DB2" s="307"/>
      <c r="DC2" s="308" t="s">
        <v>115</v>
      </c>
      <c r="DD2" s="306"/>
      <c r="DE2" s="309"/>
      <c r="DF2" s="306" t="s">
        <v>116</v>
      </c>
      <c r="DG2" s="306"/>
      <c r="DH2" s="307"/>
      <c r="DI2" s="308" t="s">
        <v>117</v>
      </c>
      <c r="DJ2" s="306"/>
      <c r="DK2" s="307"/>
      <c r="DL2" s="308" t="s">
        <v>118</v>
      </c>
      <c r="DM2" s="306"/>
      <c r="DN2" s="307"/>
      <c r="DO2" s="308" t="s">
        <v>119</v>
      </c>
      <c r="DP2" s="306"/>
      <c r="DQ2" s="307"/>
      <c r="DR2" s="308" t="s">
        <v>120</v>
      </c>
      <c r="DS2" s="306"/>
      <c r="DT2" s="307"/>
      <c r="DU2" s="308" t="s">
        <v>121</v>
      </c>
      <c r="DV2" s="306"/>
      <c r="DW2" s="307"/>
      <c r="DX2" s="308" t="s">
        <v>122</v>
      </c>
      <c r="DY2" s="306"/>
      <c r="DZ2" s="307"/>
      <c r="EA2" s="308" t="s">
        <v>123</v>
      </c>
      <c r="EB2" s="306"/>
      <c r="EC2" s="307"/>
      <c r="ED2" s="308" t="s">
        <v>124</v>
      </c>
      <c r="EE2" s="306"/>
      <c r="EF2" s="307"/>
      <c r="EG2" s="308" t="s">
        <v>113</v>
      </c>
      <c r="EH2" s="306"/>
      <c r="EI2" s="307"/>
      <c r="EJ2" s="308" t="s">
        <v>114</v>
      </c>
      <c r="EK2" s="306"/>
      <c r="EL2" s="307"/>
      <c r="EM2" s="308" t="s">
        <v>115</v>
      </c>
      <c r="EN2" s="306"/>
      <c r="EO2" s="306"/>
      <c r="EP2" s="305" t="s">
        <v>116</v>
      </c>
      <c r="EQ2" s="306"/>
      <c r="ER2" s="307"/>
      <c r="ES2" s="308" t="s">
        <v>117</v>
      </c>
      <c r="ET2" s="306"/>
      <c r="EU2" s="307"/>
      <c r="EV2" s="308" t="s">
        <v>118</v>
      </c>
      <c r="EW2" s="306"/>
      <c r="EX2" s="307"/>
      <c r="EY2" s="308" t="s">
        <v>119</v>
      </c>
      <c r="EZ2" s="306"/>
      <c r="FA2" s="307"/>
      <c r="FB2" s="308" t="s">
        <v>120</v>
      </c>
      <c r="FC2" s="306"/>
      <c r="FD2" s="307"/>
      <c r="FE2" s="308" t="s">
        <v>121</v>
      </c>
      <c r="FF2" s="306"/>
      <c r="FG2" s="307"/>
      <c r="FH2" s="308" t="s">
        <v>122</v>
      </c>
      <c r="FI2" s="306"/>
      <c r="FJ2" s="307"/>
      <c r="FK2" s="308" t="s">
        <v>123</v>
      </c>
      <c r="FL2" s="306"/>
      <c r="FM2" s="307"/>
      <c r="FN2" s="308" t="s">
        <v>124</v>
      </c>
      <c r="FO2" s="306"/>
      <c r="FP2" s="307"/>
      <c r="FQ2" s="308" t="s">
        <v>113</v>
      </c>
      <c r="FR2" s="306"/>
      <c r="FS2" s="307"/>
      <c r="FT2" s="308" t="s">
        <v>114</v>
      </c>
      <c r="FU2" s="306"/>
      <c r="FV2" s="307"/>
      <c r="FW2" s="308" t="s">
        <v>115</v>
      </c>
      <c r="FX2" s="306"/>
      <c r="FY2" s="309"/>
      <c r="FZ2" s="307" t="s">
        <v>116</v>
      </c>
      <c r="GA2" s="310"/>
      <c r="GB2" s="310"/>
      <c r="GC2" s="310" t="s">
        <v>117</v>
      </c>
      <c r="GD2" s="310"/>
      <c r="GE2" s="310"/>
      <c r="GF2" s="310" t="s">
        <v>118</v>
      </c>
      <c r="GG2" s="310"/>
      <c r="GH2" s="310"/>
      <c r="GI2" s="310" t="s">
        <v>119</v>
      </c>
      <c r="GJ2" s="310"/>
      <c r="GK2" s="310"/>
      <c r="GL2" s="310" t="s">
        <v>120</v>
      </c>
      <c r="GM2" s="310"/>
      <c r="GN2" s="310"/>
      <c r="GO2" s="310" t="s">
        <v>121</v>
      </c>
      <c r="GP2" s="310"/>
      <c r="GQ2" s="310"/>
      <c r="GR2" s="310" t="s">
        <v>122</v>
      </c>
      <c r="GS2" s="310"/>
      <c r="GT2" s="310"/>
      <c r="GU2" s="310" t="s">
        <v>123</v>
      </c>
      <c r="GV2" s="310"/>
      <c r="GW2" s="310"/>
      <c r="GX2" s="310" t="s">
        <v>124</v>
      </c>
      <c r="GY2" s="310"/>
      <c r="GZ2" s="311"/>
      <c r="HA2" s="312" t="s">
        <v>113</v>
      </c>
      <c r="HB2" s="310"/>
      <c r="HC2" s="310"/>
      <c r="HD2" s="310" t="s">
        <v>114</v>
      </c>
      <c r="HE2" s="310"/>
      <c r="HF2" s="310"/>
      <c r="HG2" s="310" t="s">
        <v>115</v>
      </c>
      <c r="HH2" s="310"/>
      <c r="HI2" s="308"/>
      <c r="HJ2" s="305" t="s">
        <v>116</v>
      </c>
      <c r="HK2" s="306"/>
      <c r="HL2" s="307"/>
      <c r="HM2" s="308" t="s">
        <v>117</v>
      </c>
      <c r="HN2" s="306"/>
      <c r="HO2" s="307"/>
      <c r="HP2" s="308" t="s">
        <v>118</v>
      </c>
      <c r="HQ2" s="306"/>
      <c r="HR2" s="307"/>
      <c r="HS2" s="308" t="s">
        <v>119</v>
      </c>
      <c r="HT2" s="306"/>
      <c r="HU2" s="307"/>
      <c r="HV2" s="308" t="s">
        <v>120</v>
      </c>
      <c r="HW2" s="306"/>
      <c r="HX2" s="307"/>
      <c r="HY2" s="308" t="s">
        <v>121</v>
      </c>
      <c r="HZ2" s="306"/>
      <c r="IA2" s="307"/>
      <c r="IB2" s="308" t="s">
        <v>122</v>
      </c>
      <c r="IC2" s="306"/>
      <c r="ID2" s="307"/>
      <c r="IE2" s="308" t="s">
        <v>123</v>
      </c>
      <c r="IF2" s="306"/>
      <c r="IG2" s="307"/>
      <c r="IH2" s="308" t="s">
        <v>124</v>
      </c>
      <c r="II2" s="306"/>
      <c r="IJ2" s="307"/>
      <c r="IK2" s="308" t="s">
        <v>113</v>
      </c>
      <c r="IL2" s="306"/>
      <c r="IM2" s="307"/>
      <c r="IN2" s="308" t="s">
        <v>114</v>
      </c>
      <c r="IO2" s="306"/>
      <c r="IP2" s="307"/>
      <c r="IQ2" s="308" t="s">
        <v>115</v>
      </c>
      <c r="IR2" s="306"/>
      <c r="IS2" s="309"/>
      <c r="IT2" s="306" t="s">
        <v>116</v>
      </c>
      <c r="IU2" s="306"/>
      <c r="IV2" s="307"/>
      <c r="IW2" s="308" t="s">
        <v>117</v>
      </c>
      <c r="IX2" s="306"/>
      <c r="IY2" s="307"/>
      <c r="IZ2" s="308" t="s">
        <v>118</v>
      </c>
      <c r="JA2" s="306"/>
      <c r="JB2" s="307"/>
      <c r="JC2" s="308" t="s">
        <v>119</v>
      </c>
      <c r="JD2" s="306"/>
      <c r="JE2" s="307"/>
      <c r="JF2" s="308" t="s">
        <v>120</v>
      </c>
      <c r="JG2" s="306"/>
      <c r="JH2" s="307"/>
      <c r="JI2" s="308" t="s">
        <v>121</v>
      </c>
      <c r="JJ2" s="306"/>
      <c r="JK2" s="307"/>
      <c r="JL2" s="308" t="s">
        <v>122</v>
      </c>
      <c r="JM2" s="306"/>
      <c r="JN2" s="307"/>
      <c r="JO2" s="308" t="s">
        <v>123</v>
      </c>
      <c r="JP2" s="306"/>
      <c r="JQ2" s="307"/>
      <c r="JR2" s="308" t="s">
        <v>124</v>
      </c>
      <c r="JS2" s="306"/>
      <c r="JT2" s="309"/>
      <c r="JU2" s="305" t="s">
        <v>113</v>
      </c>
      <c r="JV2" s="306"/>
      <c r="JW2" s="307"/>
      <c r="JX2" s="308" t="s">
        <v>114</v>
      </c>
      <c r="JY2" s="306"/>
      <c r="JZ2" s="307"/>
      <c r="KA2" s="308" t="s">
        <v>115</v>
      </c>
      <c r="KB2" s="306"/>
      <c r="KC2" s="306"/>
      <c r="KD2" s="305" t="s">
        <v>116</v>
      </c>
      <c r="KE2" s="306"/>
      <c r="KF2" s="307"/>
      <c r="KG2" s="308" t="s">
        <v>117</v>
      </c>
      <c r="KH2" s="306"/>
      <c r="KI2" s="307"/>
      <c r="KJ2" s="308" t="s">
        <v>118</v>
      </c>
      <c r="KK2" s="306"/>
      <c r="KL2" s="307"/>
      <c r="KM2" s="308" t="s">
        <v>119</v>
      </c>
      <c r="KN2" s="306"/>
      <c r="KO2" s="307"/>
      <c r="KP2" s="308" t="s">
        <v>120</v>
      </c>
      <c r="KQ2" s="306"/>
      <c r="KR2" s="307"/>
      <c r="KS2" s="308" t="s">
        <v>121</v>
      </c>
      <c r="KT2" s="306"/>
      <c r="KU2" s="307"/>
      <c r="KV2" s="308" t="s">
        <v>122</v>
      </c>
      <c r="KW2" s="306"/>
      <c r="KX2" s="307"/>
      <c r="KY2" s="308" t="s">
        <v>123</v>
      </c>
      <c r="KZ2" s="306"/>
      <c r="LA2" s="307"/>
      <c r="LB2" s="308" t="s">
        <v>124</v>
      </c>
      <c r="LC2" s="306"/>
      <c r="LD2" s="309"/>
      <c r="LE2" s="305" t="s">
        <v>113</v>
      </c>
      <c r="LF2" s="306"/>
      <c r="LG2" s="307"/>
      <c r="LH2" s="308" t="s">
        <v>114</v>
      </c>
      <c r="LI2" s="306"/>
      <c r="LJ2" s="307"/>
      <c r="LK2" s="308" t="s">
        <v>115</v>
      </c>
      <c r="LL2" s="306"/>
      <c r="LM2" s="309"/>
      <c r="LN2" s="306" t="s">
        <v>116</v>
      </c>
      <c r="LO2" s="306"/>
      <c r="LP2" s="307"/>
      <c r="LQ2" s="308" t="s">
        <v>117</v>
      </c>
      <c r="LR2" s="306"/>
      <c r="LS2" s="307"/>
      <c r="LT2" s="308" t="s">
        <v>118</v>
      </c>
      <c r="LU2" s="306"/>
      <c r="LV2" s="307"/>
      <c r="LW2" s="308" t="s">
        <v>119</v>
      </c>
      <c r="LX2" s="306"/>
      <c r="LY2" s="307"/>
      <c r="LZ2" s="308" t="s">
        <v>120</v>
      </c>
      <c r="MA2" s="306"/>
      <c r="MB2" s="307"/>
      <c r="MC2" s="308" t="s">
        <v>121</v>
      </c>
      <c r="MD2" s="306"/>
      <c r="ME2" s="307"/>
      <c r="MF2" s="308" t="s">
        <v>122</v>
      </c>
      <c r="MG2" s="306"/>
      <c r="MH2" s="307"/>
      <c r="MI2" s="308" t="s">
        <v>123</v>
      </c>
      <c r="MJ2" s="306"/>
      <c r="MK2" s="307"/>
      <c r="ML2" s="308" t="s">
        <v>124</v>
      </c>
      <c r="MM2" s="306"/>
      <c r="MN2" s="309"/>
      <c r="MO2" s="305" t="s">
        <v>113</v>
      </c>
      <c r="MP2" s="306"/>
      <c r="MQ2" s="307"/>
      <c r="MR2" s="308" t="s">
        <v>114</v>
      </c>
      <c r="MS2" s="306"/>
      <c r="MT2" s="307"/>
      <c r="MU2" s="308" t="s">
        <v>115</v>
      </c>
      <c r="MV2" s="306"/>
      <c r="MW2" s="307"/>
      <c r="MX2" s="313" t="s">
        <v>345</v>
      </c>
      <c r="MY2" s="305" t="s">
        <v>116</v>
      </c>
      <c r="MZ2" s="306"/>
      <c r="NA2" s="307"/>
      <c r="NB2" s="308" t="s">
        <v>117</v>
      </c>
      <c r="NC2" s="306"/>
      <c r="ND2" s="307"/>
      <c r="NE2" s="308" t="s">
        <v>118</v>
      </c>
      <c r="NF2" s="306"/>
      <c r="NG2" s="307"/>
      <c r="NH2" s="308" t="s">
        <v>119</v>
      </c>
      <c r="NI2" s="306"/>
      <c r="NJ2" s="307"/>
      <c r="NK2" s="308" t="s">
        <v>120</v>
      </c>
      <c r="NL2" s="306"/>
      <c r="NM2" s="307"/>
      <c r="NN2" s="308" t="s">
        <v>121</v>
      </c>
      <c r="NO2" s="306"/>
      <c r="NP2" s="307"/>
      <c r="NQ2" s="308" t="s">
        <v>122</v>
      </c>
      <c r="NR2" s="306"/>
      <c r="NS2" s="307"/>
      <c r="NT2" s="308" t="s">
        <v>123</v>
      </c>
      <c r="NU2" s="306"/>
      <c r="NV2" s="307"/>
      <c r="NW2" s="308" t="s">
        <v>337</v>
      </c>
      <c r="NX2" s="306"/>
      <c r="NY2" s="307"/>
      <c r="NZ2" s="308" t="s">
        <v>338</v>
      </c>
      <c r="OA2" s="306"/>
      <c r="OB2" s="307"/>
      <c r="OC2" s="308" t="s">
        <v>114</v>
      </c>
      <c r="OD2" s="306"/>
      <c r="OE2" s="307"/>
      <c r="OF2" s="308" t="s">
        <v>346</v>
      </c>
      <c r="OG2" s="306"/>
      <c r="OH2" s="306"/>
      <c r="OI2" s="299"/>
      <c r="OJ2" s="314"/>
      <c r="OK2" s="315"/>
      <c r="OL2" s="316"/>
    </row>
    <row r="3" spans="1:403" s="279" customFormat="1" ht="15.75" thickBot="1">
      <c r="A3" s="304"/>
      <c r="B3" s="317" t="s">
        <v>347</v>
      </c>
      <c r="C3" s="318" t="s">
        <v>26</v>
      </c>
      <c r="D3" s="318" t="s">
        <v>27</v>
      </c>
      <c r="E3" s="318" t="s">
        <v>347</v>
      </c>
      <c r="F3" s="318" t="s">
        <v>26</v>
      </c>
      <c r="G3" s="318" t="s">
        <v>27</v>
      </c>
      <c r="H3" s="318" t="s">
        <v>347</v>
      </c>
      <c r="I3" s="318" t="s">
        <v>26</v>
      </c>
      <c r="J3" s="318" t="s">
        <v>27</v>
      </c>
      <c r="K3" s="318" t="s">
        <v>347</v>
      </c>
      <c r="L3" s="318" t="s">
        <v>26</v>
      </c>
      <c r="M3" s="318" t="s">
        <v>27</v>
      </c>
      <c r="N3" s="318" t="s">
        <v>347</v>
      </c>
      <c r="O3" s="318" t="s">
        <v>26</v>
      </c>
      <c r="P3" s="318" t="s">
        <v>27</v>
      </c>
      <c r="Q3" s="318" t="s">
        <v>347</v>
      </c>
      <c r="R3" s="318" t="s">
        <v>26</v>
      </c>
      <c r="S3" s="318" t="s">
        <v>27</v>
      </c>
      <c r="T3" s="318" t="s">
        <v>347</v>
      </c>
      <c r="U3" s="318" t="s">
        <v>26</v>
      </c>
      <c r="V3" s="318" t="s">
        <v>27</v>
      </c>
      <c r="W3" s="318" t="s">
        <v>347</v>
      </c>
      <c r="X3" s="318" t="s">
        <v>26</v>
      </c>
      <c r="Y3" s="318" t="s">
        <v>27</v>
      </c>
      <c r="Z3" s="318" t="s">
        <v>347</v>
      </c>
      <c r="AA3" s="318" t="s">
        <v>26</v>
      </c>
      <c r="AB3" s="318" t="s">
        <v>27</v>
      </c>
      <c r="AC3" s="318" t="s">
        <v>347</v>
      </c>
      <c r="AD3" s="318" t="s">
        <v>26</v>
      </c>
      <c r="AE3" s="318" t="s">
        <v>27</v>
      </c>
      <c r="AF3" s="318" t="s">
        <v>347</v>
      </c>
      <c r="AG3" s="318" t="s">
        <v>26</v>
      </c>
      <c r="AH3" s="318" t="s">
        <v>27</v>
      </c>
      <c r="AI3" s="318" t="s">
        <v>347</v>
      </c>
      <c r="AJ3" s="318" t="s">
        <v>26</v>
      </c>
      <c r="AK3" s="319" t="s">
        <v>27</v>
      </c>
      <c r="AL3" s="320" t="s">
        <v>347</v>
      </c>
      <c r="AM3" s="318" t="s">
        <v>26</v>
      </c>
      <c r="AN3" s="318" t="s">
        <v>27</v>
      </c>
      <c r="AO3" s="318" t="s">
        <v>347</v>
      </c>
      <c r="AP3" s="318" t="s">
        <v>26</v>
      </c>
      <c r="AQ3" s="318" t="s">
        <v>27</v>
      </c>
      <c r="AR3" s="318" t="s">
        <v>347</v>
      </c>
      <c r="AS3" s="318" t="s">
        <v>26</v>
      </c>
      <c r="AT3" s="318" t="s">
        <v>27</v>
      </c>
      <c r="AU3" s="318" t="s">
        <v>347</v>
      </c>
      <c r="AV3" s="318" t="s">
        <v>26</v>
      </c>
      <c r="AW3" s="318" t="s">
        <v>27</v>
      </c>
      <c r="AX3" s="318" t="s">
        <v>347</v>
      </c>
      <c r="AY3" s="318" t="s">
        <v>26</v>
      </c>
      <c r="AZ3" s="318" t="s">
        <v>27</v>
      </c>
      <c r="BA3" s="318" t="s">
        <v>347</v>
      </c>
      <c r="BB3" s="318" t="s">
        <v>26</v>
      </c>
      <c r="BC3" s="318" t="s">
        <v>27</v>
      </c>
      <c r="BD3" s="318" t="s">
        <v>347</v>
      </c>
      <c r="BE3" s="318" t="s">
        <v>26</v>
      </c>
      <c r="BF3" s="318" t="s">
        <v>27</v>
      </c>
      <c r="BG3" s="318" t="s">
        <v>347</v>
      </c>
      <c r="BH3" s="318" t="s">
        <v>26</v>
      </c>
      <c r="BI3" s="318" t="s">
        <v>27</v>
      </c>
      <c r="BJ3" s="318" t="s">
        <v>347</v>
      </c>
      <c r="BK3" s="318" t="s">
        <v>26</v>
      </c>
      <c r="BL3" s="318" t="s">
        <v>27</v>
      </c>
      <c r="BM3" s="318" t="s">
        <v>347</v>
      </c>
      <c r="BN3" s="318" t="s">
        <v>26</v>
      </c>
      <c r="BO3" s="318" t="s">
        <v>27</v>
      </c>
      <c r="BP3" s="318" t="s">
        <v>347</v>
      </c>
      <c r="BQ3" s="318" t="s">
        <v>26</v>
      </c>
      <c r="BR3" s="318" t="s">
        <v>27</v>
      </c>
      <c r="BS3" s="318" t="s">
        <v>347</v>
      </c>
      <c r="BT3" s="318" t="s">
        <v>26</v>
      </c>
      <c r="BU3" s="321" t="s">
        <v>27</v>
      </c>
      <c r="BV3" s="317" t="s">
        <v>347</v>
      </c>
      <c r="BW3" s="318" t="s">
        <v>26</v>
      </c>
      <c r="BX3" s="318" t="s">
        <v>27</v>
      </c>
      <c r="BY3" s="318" t="s">
        <v>347</v>
      </c>
      <c r="BZ3" s="318" t="s">
        <v>26</v>
      </c>
      <c r="CA3" s="318" t="s">
        <v>27</v>
      </c>
      <c r="CB3" s="318" t="s">
        <v>347</v>
      </c>
      <c r="CC3" s="318" t="s">
        <v>26</v>
      </c>
      <c r="CD3" s="318" t="s">
        <v>27</v>
      </c>
      <c r="CE3" s="318" t="s">
        <v>347</v>
      </c>
      <c r="CF3" s="318" t="s">
        <v>26</v>
      </c>
      <c r="CG3" s="318" t="s">
        <v>27</v>
      </c>
      <c r="CH3" s="318" t="s">
        <v>347</v>
      </c>
      <c r="CI3" s="318" t="s">
        <v>26</v>
      </c>
      <c r="CJ3" s="318" t="s">
        <v>27</v>
      </c>
      <c r="CK3" s="318" t="s">
        <v>347</v>
      </c>
      <c r="CL3" s="318" t="s">
        <v>26</v>
      </c>
      <c r="CM3" s="318" t="s">
        <v>27</v>
      </c>
      <c r="CN3" s="318" t="s">
        <v>347</v>
      </c>
      <c r="CO3" s="318" t="s">
        <v>26</v>
      </c>
      <c r="CP3" s="318" t="s">
        <v>27</v>
      </c>
      <c r="CQ3" s="318" t="s">
        <v>347</v>
      </c>
      <c r="CR3" s="318" t="s">
        <v>26</v>
      </c>
      <c r="CS3" s="318" t="s">
        <v>27</v>
      </c>
      <c r="CT3" s="318" t="s">
        <v>347</v>
      </c>
      <c r="CU3" s="318" t="s">
        <v>26</v>
      </c>
      <c r="CV3" s="318" t="s">
        <v>27</v>
      </c>
      <c r="CW3" s="318" t="s">
        <v>347</v>
      </c>
      <c r="CX3" s="318" t="s">
        <v>26</v>
      </c>
      <c r="CY3" s="318" t="s">
        <v>27</v>
      </c>
      <c r="CZ3" s="318" t="s">
        <v>347</v>
      </c>
      <c r="DA3" s="318" t="s">
        <v>26</v>
      </c>
      <c r="DB3" s="318" t="s">
        <v>27</v>
      </c>
      <c r="DC3" s="318" t="s">
        <v>347</v>
      </c>
      <c r="DD3" s="318" t="s">
        <v>26</v>
      </c>
      <c r="DE3" s="319" t="s">
        <v>27</v>
      </c>
      <c r="DF3" s="320" t="s">
        <v>347</v>
      </c>
      <c r="DG3" s="318" t="s">
        <v>26</v>
      </c>
      <c r="DH3" s="318" t="s">
        <v>27</v>
      </c>
      <c r="DI3" s="318" t="s">
        <v>347</v>
      </c>
      <c r="DJ3" s="318" t="s">
        <v>26</v>
      </c>
      <c r="DK3" s="318" t="s">
        <v>27</v>
      </c>
      <c r="DL3" s="318" t="s">
        <v>347</v>
      </c>
      <c r="DM3" s="318" t="s">
        <v>26</v>
      </c>
      <c r="DN3" s="318" t="s">
        <v>27</v>
      </c>
      <c r="DO3" s="318" t="s">
        <v>347</v>
      </c>
      <c r="DP3" s="318" t="s">
        <v>26</v>
      </c>
      <c r="DQ3" s="318" t="s">
        <v>27</v>
      </c>
      <c r="DR3" s="318" t="s">
        <v>347</v>
      </c>
      <c r="DS3" s="318" t="s">
        <v>26</v>
      </c>
      <c r="DT3" s="318" t="s">
        <v>27</v>
      </c>
      <c r="DU3" s="318" t="s">
        <v>347</v>
      </c>
      <c r="DV3" s="318" t="s">
        <v>26</v>
      </c>
      <c r="DW3" s="318" t="s">
        <v>27</v>
      </c>
      <c r="DX3" s="318" t="s">
        <v>347</v>
      </c>
      <c r="DY3" s="318" t="s">
        <v>26</v>
      </c>
      <c r="DZ3" s="318" t="s">
        <v>27</v>
      </c>
      <c r="EA3" s="318" t="s">
        <v>347</v>
      </c>
      <c r="EB3" s="318" t="s">
        <v>26</v>
      </c>
      <c r="EC3" s="318" t="s">
        <v>27</v>
      </c>
      <c r="ED3" s="318" t="s">
        <v>347</v>
      </c>
      <c r="EE3" s="318" t="s">
        <v>26</v>
      </c>
      <c r="EF3" s="318" t="s">
        <v>27</v>
      </c>
      <c r="EG3" s="318" t="s">
        <v>347</v>
      </c>
      <c r="EH3" s="318" t="s">
        <v>26</v>
      </c>
      <c r="EI3" s="318" t="s">
        <v>27</v>
      </c>
      <c r="EJ3" s="318" t="s">
        <v>347</v>
      </c>
      <c r="EK3" s="318" t="s">
        <v>26</v>
      </c>
      <c r="EL3" s="318" t="s">
        <v>27</v>
      </c>
      <c r="EM3" s="318" t="s">
        <v>347</v>
      </c>
      <c r="EN3" s="318" t="s">
        <v>26</v>
      </c>
      <c r="EO3" s="321" t="s">
        <v>27</v>
      </c>
      <c r="EP3" s="317" t="s">
        <v>347</v>
      </c>
      <c r="EQ3" s="318" t="s">
        <v>26</v>
      </c>
      <c r="ER3" s="318" t="s">
        <v>27</v>
      </c>
      <c r="ES3" s="318" t="s">
        <v>347</v>
      </c>
      <c r="ET3" s="318" t="s">
        <v>26</v>
      </c>
      <c r="EU3" s="318" t="s">
        <v>27</v>
      </c>
      <c r="EV3" s="318" t="s">
        <v>347</v>
      </c>
      <c r="EW3" s="318" t="s">
        <v>26</v>
      </c>
      <c r="EX3" s="318" t="s">
        <v>27</v>
      </c>
      <c r="EY3" s="318" t="s">
        <v>347</v>
      </c>
      <c r="EZ3" s="318" t="s">
        <v>26</v>
      </c>
      <c r="FA3" s="318" t="s">
        <v>27</v>
      </c>
      <c r="FB3" s="318" t="s">
        <v>347</v>
      </c>
      <c r="FC3" s="318" t="s">
        <v>26</v>
      </c>
      <c r="FD3" s="318" t="s">
        <v>27</v>
      </c>
      <c r="FE3" s="318" t="s">
        <v>347</v>
      </c>
      <c r="FF3" s="318" t="s">
        <v>26</v>
      </c>
      <c r="FG3" s="318" t="s">
        <v>27</v>
      </c>
      <c r="FH3" s="318" t="s">
        <v>347</v>
      </c>
      <c r="FI3" s="318" t="s">
        <v>26</v>
      </c>
      <c r="FJ3" s="318" t="s">
        <v>27</v>
      </c>
      <c r="FK3" s="318" t="s">
        <v>347</v>
      </c>
      <c r="FL3" s="318" t="s">
        <v>26</v>
      </c>
      <c r="FM3" s="318" t="s">
        <v>27</v>
      </c>
      <c r="FN3" s="318" t="s">
        <v>347</v>
      </c>
      <c r="FO3" s="318" t="s">
        <v>26</v>
      </c>
      <c r="FP3" s="318" t="s">
        <v>27</v>
      </c>
      <c r="FQ3" s="318" t="s">
        <v>347</v>
      </c>
      <c r="FR3" s="318" t="s">
        <v>26</v>
      </c>
      <c r="FS3" s="318" t="s">
        <v>27</v>
      </c>
      <c r="FT3" s="318" t="s">
        <v>347</v>
      </c>
      <c r="FU3" s="318" t="s">
        <v>26</v>
      </c>
      <c r="FV3" s="318" t="s">
        <v>27</v>
      </c>
      <c r="FW3" s="318" t="s">
        <v>347</v>
      </c>
      <c r="FX3" s="318" t="s">
        <v>26</v>
      </c>
      <c r="FY3" s="319" t="s">
        <v>27</v>
      </c>
      <c r="FZ3" s="320" t="s">
        <v>347</v>
      </c>
      <c r="GA3" s="318" t="s">
        <v>26</v>
      </c>
      <c r="GB3" s="318" t="s">
        <v>27</v>
      </c>
      <c r="GC3" s="318" t="s">
        <v>347</v>
      </c>
      <c r="GD3" s="318" t="s">
        <v>26</v>
      </c>
      <c r="GE3" s="318" t="s">
        <v>27</v>
      </c>
      <c r="GF3" s="318" t="s">
        <v>347</v>
      </c>
      <c r="GG3" s="318" t="s">
        <v>26</v>
      </c>
      <c r="GH3" s="318" t="s">
        <v>27</v>
      </c>
      <c r="GI3" s="318" t="s">
        <v>347</v>
      </c>
      <c r="GJ3" s="318" t="s">
        <v>26</v>
      </c>
      <c r="GK3" s="318" t="s">
        <v>27</v>
      </c>
      <c r="GL3" s="318" t="s">
        <v>347</v>
      </c>
      <c r="GM3" s="318" t="s">
        <v>26</v>
      </c>
      <c r="GN3" s="318" t="s">
        <v>27</v>
      </c>
      <c r="GO3" s="318" t="s">
        <v>347</v>
      </c>
      <c r="GP3" s="318" t="s">
        <v>26</v>
      </c>
      <c r="GQ3" s="318" t="s">
        <v>27</v>
      </c>
      <c r="GR3" s="318" t="s">
        <v>347</v>
      </c>
      <c r="GS3" s="318" t="s">
        <v>26</v>
      </c>
      <c r="GT3" s="318" t="s">
        <v>27</v>
      </c>
      <c r="GU3" s="318" t="s">
        <v>347</v>
      </c>
      <c r="GV3" s="318" t="s">
        <v>26</v>
      </c>
      <c r="GW3" s="318" t="s">
        <v>27</v>
      </c>
      <c r="GX3" s="318" t="s">
        <v>347</v>
      </c>
      <c r="GY3" s="318" t="s">
        <v>26</v>
      </c>
      <c r="GZ3" s="319" t="s">
        <v>27</v>
      </c>
      <c r="HA3" s="317" t="s">
        <v>347</v>
      </c>
      <c r="HB3" s="318" t="s">
        <v>26</v>
      </c>
      <c r="HC3" s="318" t="s">
        <v>27</v>
      </c>
      <c r="HD3" s="318" t="s">
        <v>347</v>
      </c>
      <c r="HE3" s="318" t="s">
        <v>26</v>
      </c>
      <c r="HF3" s="318" t="s">
        <v>27</v>
      </c>
      <c r="HG3" s="318" t="s">
        <v>347</v>
      </c>
      <c r="HH3" s="318" t="s">
        <v>26</v>
      </c>
      <c r="HI3" s="321" t="s">
        <v>27</v>
      </c>
      <c r="HJ3" s="317" t="s">
        <v>347</v>
      </c>
      <c r="HK3" s="318" t="s">
        <v>26</v>
      </c>
      <c r="HL3" s="318" t="s">
        <v>27</v>
      </c>
      <c r="HM3" s="318" t="s">
        <v>347</v>
      </c>
      <c r="HN3" s="318" t="s">
        <v>26</v>
      </c>
      <c r="HO3" s="318" t="s">
        <v>27</v>
      </c>
      <c r="HP3" s="318" t="s">
        <v>347</v>
      </c>
      <c r="HQ3" s="318" t="s">
        <v>26</v>
      </c>
      <c r="HR3" s="318" t="s">
        <v>27</v>
      </c>
      <c r="HS3" s="318" t="s">
        <v>347</v>
      </c>
      <c r="HT3" s="318" t="s">
        <v>26</v>
      </c>
      <c r="HU3" s="318" t="s">
        <v>27</v>
      </c>
      <c r="HV3" s="318" t="s">
        <v>347</v>
      </c>
      <c r="HW3" s="318" t="s">
        <v>26</v>
      </c>
      <c r="HX3" s="318" t="s">
        <v>27</v>
      </c>
      <c r="HY3" s="318" t="s">
        <v>347</v>
      </c>
      <c r="HZ3" s="318" t="s">
        <v>26</v>
      </c>
      <c r="IA3" s="318" t="s">
        <v>27</v>
      </c>
      <c r="IB3" s="318" t="s">
        <v>347</v>
      </c>
      <c r="IC3" s="318" t="s">
        <v>26</v>
      </c>
      <c r="ID3" s="318" t="s">
        <v>27</v>
      </c>
      <c r="IE3" s="318" t="s">
        <v>347</v>
      </c>
      <c r="IF3" s="318" t="s">
        <v>26</v>
      </c>
      <c r="IG3" s="318" t="s">
        <v>27</v>
      </c>
      <c r="IH3" s="318" t="s">
        <v>347</v>
      </c>
      <c r="II3" s="318" t="s">
        <v>26</v>
      </c>
      <c r="IJ3" s="318" t="s">
        <v>27</v>
      </c>
      <c r="IK3" s="318" t="s">
        <v>347</v>
      </c>
      <c r="IL3" s="318" t="s">
        <v>26</v>
      </c>
      <c r="IM3" s="318" t="s">
        <v>27</v>
      </c>
      <c r="IN3" s="318" t="s">
        <v>347</v>
      </c>
      <c r="IO3" s="318" t="s">
        <v>26</v>
      </c>
      <c r="IP3" s="318" t="s">
        <v>27</v>
      </c>
      <c r="IQ3" s="318" t="s">
        <v>347</v>
      </c>
      <c r="IR3" s="318" t="s">
        <v>26</v>
      </c>
      <c r="IS3" s="319" t="s">
        <v>27</v>
      </c>
      <c r="IT3" s="320" t="s">
        <v>347</v>
      </c>
      <c r="IU3" s="318" t="s">
        <v>26</v>
      </c>
      <c r="IV3" s="318" t="s">
        <v>27</v>
      </c>
      <c r="IW3" s="318" t="s">
        <v>347</v>
      </c>
      <c r="IX3" s="318" t="s">
        <v>26</v>
      </c>
      <c r="IY3" s="318" t="s">
        <v>27</v>
      </c>
      <c r="IZ3" s="318" t="s">
        <v>347</v>
      </c>
      <c r="JA3" s="318" t="s">
        <v>26</v>
      </c>
      <c r="JB3" s="318" t="s">
        <v>27</v>
      </c>
      <c r="JC3" s="318" t="s">
        <v>347</v>
      </c>
      <c r="JD3" s="318" t="s">
        <v>26</v>
      </c>
      <c r="JE3" s="318" t="s">
        <v>27</v>
      </c>
      <c r="JF3" s="318" t="s">
        <v>347</v>
      </c>
      <c r="JG3" s="318" t="s">
        <v>26</v>
      </c>
      <c r="JH3" s="318" t="s">
        <v>27</v>
      </c>
      <c r="JI3" s="318" t="s">
        <v>347</v>
      </c>
      <c r="JJ3" s="318" t="s">
        <v>26</v>
      </c>
      <c r="JK3" s="318" t="s">
        <v>27</v>
      </c>
      <c r="JL3" s="318" t="s">
        <v>347</v>
      </c>
      <c r="JM3" s="318" t="s">
        <v>26</v>
      </c>
      <c r="JN3" s="318" t="s">
        <v>27</v>
      </c>
      <c r="JO3" s="318" t="s">
        <v>347</v>
      </c>
      <c r="JP3" s="318" t="s">
        <v>26</v>
      </c>
      <c r="JQ3" s="318" t="s">
        <v>27</v>
      </c>
      <c r="JR3" s="318" t="s">
        <v>347</v>
      </c>
      <c r="JS3" s="318" t="s">
        <v>26</v>
      </c>
      <c r="JT3" s="319" t="s">
        <v>27</v>
      </c>
      <c r="JU3" s="317" t="s">
        <v>347</v>
      </c>
      <c r="JV3" s="318" t="s">
        <v>26</v>
      </c>
      <c r="JW3" s="318" t="s">
        <v>27</v>
      </c>
      <c r="JX3" s="318" t="s">
        <v>347</v>
      </c>
      <c r="JY3" s="318" t="s">
        <v>26</v>
      </c>
      <c r="JZ3" s="318" t="s">
        <v>27</v>
      </c>
      <c r="KA3" s="318" t="s">
        <v>347</v>
      </c>
      <c r="KB3" s="318" t="s">
        <v>26</v>
      </c>
      <c r="KC3" s="321" t="s">
        <v>27</v>
      </c>
      <c r="KD3" s="317" t="s">
        <v>347</v>
      </c>
      <c r="KE3" s="318" t="s">
        <v>26</v>
      </c>
      <c r="KF3" s="318" t="s">
        <v>27</v>
      </c>
      <c r="KG3" s="318" t="s">
        <v>347</v>
      </c>
      <c r="KH3" s="318" t="s">
        <v>26</v>
      </c>
      <c r="KI3" s="318" t="s">
        <v>27</v>
      </c>
      <c r="KJ3" s="318" t="s">
        <v>347</v>
      </c>
      <c r="KK3" s="318" t="s">
        <v>26</v>
      </c>
      <c r="KL3" s="318" t="s">
        <v>27</v>
      </c>
      <c r="KM3" s="318" t="s">
        <v>347</v>
      </c>
      <c r="KN3" s="318" t="s">
        <v>26</v>
      </c>
      <c r="KO3" s="318" t="s">
        <v>27</v>
      </c>
      <c r="KP3" s="318" t="s">
        <v>347</v>
      </c>
      <c r="KQ3" s="318" t="s">
        <v>26</v>
      </c>
      <c r="KR3" s="318" t="s">
        <v>27</v>
      </c>
      <c r="KS3" s="318" t="s">
        <v>347</v>
      </c>
      <c r="KT3" s="318" t="s">
        <v>26</v>
      </c>
      <c r="KU3" s="318" t="s">
        <v>27</v>
      </c>
      <c r="KV3" s="318" t="s">
        <v>347</v>
      </c>
      <c r="KW3" s="318" t="s">
        <v>26</v>
      </c>
      <c r="KX3" s="318" t="s">
        <v>27</v>
      </c>
      <c r="KY3" s="318" t="s">
        <v>347</v>
      </c>
      <c r="KZ3" s="318" t="s">
        <v>26</v>
      </c>
      <c r="LA3" s="318" t="s">
        <v>27</v>
      </c>
      <c r="LB3" s="318" t="s">
        <v>347</v>
      </c>
      <c r="LC3" s="318" t="s">
        <v>26</v>
      </c>
      <c r="LD3" s="319" t="s">
        <v>27</v>
      </c>
      <c r="LE3" s="317" t="s">
        <v>347</v>
      </c>
      <c r="LF3" s="318" t="s">
        <v>26</v>
      </c>
      <c r="LG3" s="318" t="s">
        <v>27</v>
      </c>
      <c r="LH3" s="318" t="s">
        <v>347</v>
      </c>
      <c r="LI3" s="318" t="s">
        <v>26</v>
      </c>
      <c r="LJ3" s="318" t="s">
        <v>27</v>
      </c>
      <c r="LK3" s="318" t="s">
        <v>347</v>
      </c>
      <c r="LL3" s="318" t="s">
        <v>26</v>
      </c>
      <c r="LM3" s="319" t="s">
        <v>27</v>
      </c>
      <c r="LN3" s="320" t="s">
        <v>347</v>
      </c>
      <c r="LO3" s="318" t="s">
        <v>26</v>
      </c>
      <c r="LP3" s="318" t="s">
        <v>27</v>
      </c>
      <c r="LQ3" s="318" t="s">
        <v>347</v>
      </c>
      <c r="LR3" s="318" t="s">
        <v>26</v>
      </c>
      <c r="LS3" s="318" t="s">
        <v>27</v>
      </c>
      <c r="LT3" s="318" t="s">
        <v>347</v>
      </c>
      <c r="LU3" s="318" t="s">
        <v>26</v>
      </c>
      <c r="LV3" s="318" t="s">
        <v>27</v>
      </c>
      <c r="LW3" s="318" t="s">
        <v>347</v>
      </c>
      <c r="LX3" s="318" t="s">
        <v>26</v>
      </c>
      <c r="LY3" s="318" t="s">
        <v>27</v>
      </c>
      <c r="LZ3" s="318" t="s">
        <v>347</v>
      </c>
      <c r="MA3" s="318" t="s">
        <v>26</v>
      </c>
      <c r="MB3" s="318" t="s">
        <v>27</v>
      </c>
      <c r="MC3" s="318" t="s">
        <v>347</v>
      </c>
      <c r="MD3" s="318" t="s">
        <v>26</v>
      </c>
      <c r="ME3" s="318" t="s">
        <v>27</v>
      </c>
      <c r="MF3" s="318" t="s">
        <v>347</v>
      </c>
      <c r="MG3" s="318" t="s">
        <v>26</v>
      </c>
      <c r="MH3" s="318" t="s">
        <v>27</v>
      </c>
      <c r="MI3" s="318" t="s">
        <v>347</v>
      </c>
      <c r="MJ3" s="318" t="s">
        <v>26</v>
      </c>
      <c r="MK3" s="318" t="s">
        <v>27</v>
      </c>
      <c r="ML3" s="318" t="s">
        <v>347</v>
      </c>
      <c r="MM3" s="318" t="s">
        <v>26</v>
      </c>
      <c r="MN3" s="319" t="s">
        <v>27</v>
      </c>
      <c r="MO3" s="317" t="s">
        <v>347</v>
      </c>
      <c r="MP3" s="318" t="s">
        <v>26</v>
      </c>
      <c r="MQ3" s="318" t="s">
        <v>27</v>
      </c>
      <c r="MR3" s="318" t="s">
        <v>347</v>
      </c>
      <c r="MS3" s="318" t="s">
        <v>26</v>
      </c>
      <c r="MT3" s="318" t="s">
        <v>27</v>
      </c>
      <c r="MU3" s="318" t="s">
        <v>347</v>
      </c>
      <c r="MV3" s="318" t="s">
        <v>26</v>
      </c>
      <c r="MW3" s="321" t="s">
        <v>27</v>
      </c>
      <c r="MX3" s="322" t="s">
        <v>348</v>
      </c>
      <c r="MY3" s="320" t="s">
        <v>347</v>
      </c>
      <c r="MZ3" s="318" t="s">
        <v>26</v>
      </c>
      <c r="NA3" s="318" t="s">
        <v>27</v>
      </c>
      <c r="NB3" s="318" t="s">
        <v>347</v>
      </c>
      <c r="NC3" s="318" t="s">
        <v>26</v>
      </c>
      <c r="ND3" s="318" t="s">
        <v>27</v>
      </c>
      <c r="NE3" s="318" t="s">
        <v>347</v>
      </c>
      <c r="NF3" s="318" t="s">
        <v>26</v>
      </c>
      <c r="NG3" s="318" t="s">
        <v>27</v>
      </c>
      <c r="NH3" s="318" t="s">
        <v>347</v>
      </c>
      <c r="NI3" s="318" t="s">
        <v>26</v>
      </c>
      <c r="NJ3" s="318" t="s">
        <v>27</v>
      </c>
      <c r="NK3" s="318" t="s">
        <v>347</v>
      </c>
      <c r="NL3" s="318" t="s">
        <v>26</v>
      </c>
      <c r="NM3" s="318" t="s">
        <v>27</v>
      </c>
      <c r="NN3" s="318" t="s">
        <v>347</v>
      </c>
      <c r="NO3" s="318" t="s">
        <v>26</v>
      </c>
      <c r="NP3" s="318" t="s">
        <v>27</v>
      </c>
      <c r="NQ3" s="318" t="s">
        <v>347</v>
      </c>
      <c r="NR3" s="318" t="s">
        <v>26</v>
      </c>
      <c r="NS3" s="318" t="s">
        <v>27</v>
      </c>
      <c r="NT3" s="318" t="s">
        <v>347</v>
      </c>
      <c r="NU3" s="318" t="s">
        <v>26</v>
      </c>
      <c r="NV3" s="318" t="s">
        <v>27</v>
      </c>
      <c r="NW3" s="318" t="s">
        <v>347</v>
      </c>
      <c r="NX3" s="318" t="s">
        <v>26</v>
      </c>
      <c r="NY3" s="318" t="s">
        <v>27</v>
      </c>
      <c r="NZ3" s="318" t="s">
        <v>347</v>
      </c>
      <c r="OA3" s="318" t="s">
        <v>26</v>
      </c>
      <c r="OB3" s="318" t="s">
        <v>27</v>
      </c>
      <c r="OC3" s="318" t="s">
        <v>347</v>
      </c>
      <c r="OD3" s="318" t="s">
        <v>26</v>
      </c>
      <c r="OE3" s="318" t="s">
        <v>27</v>
      </c>
      <c r="OF3" s="318" t="s">
        <v>347</v>
      </c>
      <c r="OG3" s="318" t="s">
        <v>26</v>
      </c>
      <c r="OH3" s="321" t="s">
        <v>27</v>
      </c>
      <c r="OI3" s="299"/>
      <c r="OJ3" s="323" t="s">
        <v>347</v>
      </c>
      <c r="OK3" s="324" t="s">
        <v>26</v>
      </c>
      <c r="OL3" s="325" t="s">
        <v>27</v>
      </c>
    </row>
    <row r="4" spans="1:403">
      <c r="A4" t="s">
        <v>47</v>
      </c>
      <c r="B4" s="326">
        <v>320</v>
      </c>
      <c r="C4" s="214">
        <v>130</v>
      </c>
      <c r="D4" s="214">
        <v>11</v>
      </c>
      <c r="E4" s="214">
        <v>366</v>
      </c>
      <c r="F4" s="214">
        <v>113</v>
      </c>
      <c r="G4" s="214">
        <v>11</v>
      </c>
      <c r="H4" s="214">
        <v>354</v>
      </c>
      <c r="I4" s="214">
        <v>133</v>
      </c>
      <c r="J4" s="214">
        <v>17</v>
      </c>
      <c r="K4" s="214">
        <v>425</v>
      </c>
      <c r="L4" s="214">
        <v>140</v>
      </c>
      <c r="M4" s="214">
        <v>12</v>
      </c>
      <c r="N4" s="214">
        <v>393</v>
      </c>
      <c r="O4" s="214">
        <v>118</v>
      </c>
      <c r="P4" s="214">
        <v>7</v>
      </c>
      <c r="Q4" s="214"/>
      <c r="R4" s="214"/>
      <c r="S4" s="214"/>
      <c r="T4" s="214"/>
      <c r="U4" s="214"/>
      <c r="V4" s="214"/>
      <c r="W4" s="214"/>
      <c r="X4" s="214"/>
      <c r="Y4" s="214"/>
      <c r="Z4" s="214"/>
      <c r="AA4" s="214"/>
      <c r="AB4" s="214"/>
      <c r="AC4" s="214"/>
      <c r="AD4" s="214"/>
      <c r="AE4" s="214"/>
      <c r="AF4" s="214"/>
      <c r="AG4" s="214"/>
      <c r="AH4" s="214"/>
      <c r="AI4" s="214"/>
      <c r="AJ4" s="214"/>
      <c r="AK4" s="327"/>
      <c r="AL4">
        <v>354</v>
      </c>
      <c r="AM4">
        <v>42</v>
      </c>
      <c r="AO4">
        <v>401</v>
      </c>
      <c r="AP4">
        <v>39</v>
      </c>
      <c r="AQ4">
        <v>0</v>
      </c>
      <c r="AR4">
        <v>319</v>
      </c>
      <c r="AS4">
        <v>33</v>
      </c>
      <c r="AT4">
        <v>1</v>
      </c>
      <c r="AU4">
        <v>366</v>
      </c>
      <c r="AV4">
        <v>52</v>
      </c>
      <c r="AW4">
        <v>2</v>
      </c>
      <c r="AX4">
        <v>306</v>
      </c>
      <c r="AY4">
        <v>45</v>
      </c>
      <c r="BV4" s="326">
        <v>71</v>
      </c>
      <c r="BW4" s="214">
        <v>50</v>
      </c>
      <c r="BX4" s="214">
        <v>2</v>
      </c>
      <c r="BY4" s="214">
        <v>61</v>
      </c>
      <c r="BZ4" s="214">
        <v>44</v>
      </c>
      <c r="CA4" s="214">
        <v>2</v>
      </c>
      <c r="CB4" s="214">
        <v>120</v>
      </c>
      <c r="CC4" s="214">
        <v>67</v>
      </c>
      <c r="CD4" s="214"/>
      <c r="CE4" s="214">
        <v>63</v>
      </c>
      <c r="CF4" s="214">
        <v>59</v>
      </c>
      <c r="CG4" s="214"/>
      <c r="CH4" s="214">
        <v>108</v>
      </c>
      <c r="CI4" s="214">
        <v>33</v>
      </c>
      <c r="CJ4" s="214">
        <v>2</v>
      </c>
      <c r="CK4" s="214"/>
      <c r="CL4" s="214"/>
      <c r="CM4" s="214"/>
      <c r="CN4" s="214"/>
      <c r="CO4" s="214"/>
      <c r="CP4" s="214"/>
      <c r="CQ4" s="214"/>
      <c r="CR4" s="214"/>
      <c r="CS4" s="214"/>
      <c r="CT4" s="214"/>
      <c r="CU4" s="214"/>
      <c r="CV4" s="214"/>
      <c r="CW4" s="214"/>
      <c r="CX4" s="214"/>
      <c r="CY4" s="214"/>
      <c r="CZ4" s="214"/>
      <c r="DA4" s="214"/>
      <c r="DB4" s="214"/>
      <c r="DC4" s="214"/>
      <c r="DD4" s="214"/>
      <c r="DE4" s="327"/>
      <c r="DF4">
        <v>233</v>
      </c>
      <c r="DG4">
        <v>39</v>
      </c>
      <c r="DI4">
        <v>192</v>
      </c>
      <c r="DJ4">
        <v>50</v>
      </c>
      <c r="DK4">
        <v>0</v>
      </c>
      <c r="DL4">
        <v>218</v>
      </c>
      <c r="DM4">
        <v>53</v>
      </c>
      <c r="DO4">
        <v>245</v>
      </c>
      <c r="DP4">
        <v>51</v>
      </c>
      <c r="DQ4">
        <v>1</v>
      </c>
      <c r="DR4">
        <v>225</v>
      </c>
      <c r="DS4">
        <v>44</v>
      </c>
      <c r="EP4" s="326">
        <v>126</v>
      </c>
      <c r="EQ4" s="214">
        <v>48</v>
      </c>
      <c r="ER4" s="214">
        <v>4</v>
      </c>
      <c r="ES4" s="214">
        <v>130</v>
      </c>
      <c r="ET4" s="214">
        <v>43</v>
      </c>
      <c r="EU4" s="214">
        <v>4</v>
      </c>
      <c r="EV4" s="214">
        <v>130</v>
      </c>
      <c r="EW4" s="214">
        <v>58</v>
      </c>
      <c r="EX4" s="214">
        <v>11</v>
      </c>
      <c r="EY4" s="214">
        <v>139</v>
      </c>
      <c r="EZ4" s="214">
        <v>44</v>
      </c>
      <c r="FA4" s="214">
        <v>7</v>
      </c>
      <c r="FB4" s="214">
        <v>141</v>
      </c>
      <c r="FC4" s="214">
        <v>41</v>
      </c>
      <c r="FD4" s="214">
        <v>10</v>
      </c>
      <c r="FE4" s="214"/>
      <c r="FF4" s="214"/>
      <c r="FG4" s="214"/>
      <c r="FH4" s="214"/>
      <c r="FI4" s="214"/>
      <c r="FJ4" s="214"/>
      <c r="FK4" s="214"/>
      <c r="FL4" s="214"/>
      <c r="FM4" s="214"/>
      <c r="FN4" s="214"/>
      <c r="FO4" s="214"/>
      <c r="FP4" s="214"/>
      <c r="FQ4" s="214"/>
      <c r="FR4" s="214"/>
      <c r="FS4" s="214"/>
      <c r="FT4" s="214"/>
      <c r="FU4" s="214"/>
      <c r="FV4" s="214"/>
      <c r="FW4" s="214"/>
      <c r="FX4" s="214"/>
      <c r="FY4" s="327"/>
      <c r="FZ4">
        <v>313</v>
      </c>
      <c r="GA4">
        <v>187</v>
      </c>
      <c r="GC4">
        <v>294</v>
      </c>
      <c r="GD4">
        <v>179</v>
      </c>
      <c r="GE4">
        <v>0</v>
      </c>
      <c r="GF4">
        <v>332</v>
      </c>
      <c r="GG4">
        <v>212</v>
      </c>
      <c r="GH4">
        <v>1</v>
      </c>
      <c r="GI4">
        <v>375</v>
      </c>
      <c r="GJ4">
        <v>182</v>
      </c>
      <c r="GK4">
        <v>1</v>
      </c>
      <c r="GL4">
        <v>355</v>
      </c>
      <c r="GM4">
        <v>212</v>
      </c>
      <c r="HJ4" s="326">
        <v>2301</v>
      </c>
      <c r="HK4" s="214">
        <v>0</v>
      </c>
      <c r="HL4" s="214"/>
      <c r="HM4" s="214">
        <v>2018</v>
      </c>
      <c r="HN4" s="214">
        <v>0</v>
      </c>
      <c r="HO4" s="214">
        <v>0</v>
      </c>
      <c r="HP4" s="214">
        <v>2700</v>
      </c>
      <c r="HQ4" s="214">
        <v>0</v>
      </c>
      <c r="HR4" s="214"/>
      <c r="HS4" s="214">
        <v>2935</v>
      </c>
      <c r="HT4" s="214">
        <v>0</v>
      </c>
      <c r="HU4" s="214"/>
      <c r="HV4" s="214">
        <v>2789</v>
      </c>
      <c r="HW4" s="214">
        <v>0</v>
      </c>
      <c r="HX4" s="214">
        <v>1</v>
      </c>
      <c r="HY4" s="214"/>
      <c r="HZ4" s="214">
        <v>0</v>
      </c>
      <c r="IA4" s="214"/>
      <c r="IB4" s="214"/>
      <c r="IC4" s="214">
        <v>0</v>
      </c>
      <c r="ID4" s="214"/>
      <c r="IE4" s="214"/>
      <c r="IF4" s="214">
        <v>0</v>
      </c>
      <c r="IG4" s="214"/>
      <c r="IH4" s="214"/>
      <c r="II4" s="214">
        <v>0</v>
      </c>
      <c r="IJ4" s="214"/>
      <c r="IK4" s="214"/>
      <c r="IL4" s="214">
        <v>0</v>
      </c>
      <c r="IM4" s="214"/>
      <c r="IN4" s="214"/>
      <c r="IO4" s="214">
        <v>0</v>
      </c>
      <c r="IP4" s="214"/>
      <c r="IQ4" s="214"/>
      <c r="IR4" s="214">
        <v>0</v>
      </c>
      <c r="IS4" s="327"/>
      <c r="IT4">
        <v>218</v>
      </c>
      <c r="IU4">
        <v>136</v>
      </c>
      <c r="IW4">
        <v>199</v>
      </c>
      <c r="IX4">
        <v>119</v>
      </c>
      <c r="IY4">
        <v>0</v>
      </c>
      <c r="IZ4">
        <v>178</v>
      </c>
      <c r="JA4">
        <v>104</v>
      </c>
      <c r="JB4">
        <v>1</v>
      </c>
      <c r="JC4">
        <v>213</v>
      </c>
      <c r="JD4">
        <v>77</v>
      </c>
      <c r="JF4">
        <v>199</v>
      </c>
      <c r="JG4">
        <v>79</v>
      </c>
      <c r="JH4">
        <v>1</v>
      </c>
      <c r="KD4" s="326">
        <v>246</v>
      </c>
      <c r="KE4" s="214">
        <v>252</v>
      </c>
      <c r="KF4" s="214"/>
      <c r="KG4" s="214">
        <v>227</v>
      </c>
      <c r="KH4" s="214">
        <v>251</v>
      </c>
      <c r="KI4" s="214">
        <v>0</v>
      </c>
      <c r="KJ4" s="214">
        <v>232</v>
      </c>
      <c r="KK4" s="214">
        <v>284</v>
      </c>
      <c r="KL4" s="214"/>
      <c r="KM4" s="214">
        <v>239</v>
      </c>
      <c r="KN4" s="214">
        <v>362</v>
      </c>
      <c r="KO4" s="214"/>
      <c r="KP4" s="214">
        <v>214</v>
      </c>
      <c r="KQ4" s="214">
        <v>252</v>
      </c>
      <c r="KR4" s="214"/>
      <c r="KS4" s="214"/>
      <c r="KT4" s="214"/>
      <c r="KU4" s="214"/>
      <c r="KV4" s="214"/>
      <c r="KW4" s="214"/>
      <c r="KX4" s="214"/>
      <c r="KY4" s="214"/>
      <c r="KZ4" s="214"/>
      <c r="LA4" s="214"/>
      <c r="LB4" s="214"/>
      <c r="LC4" s="214"/>
      <c r="LD4" s="214"/>
      <c r="LE4" s="214"/>
      <c r="LF4" s="214"/>
      <c r="LG4" s="214"/>
      <c r="LH4" s="214"/>
      <c r="LI4" s="214"/>
      <c r="LJ4" s="214"/>
      <c r="LK4" s="214"/>
      <c r="LL4" s="214"/>
      <c r="LM4" s="327"/>
      <c r="LN4">
        <v>12</v>
      </c>
      <c r="LO4">
        <v>16</v>
      </c>
      <c r="LQ4">
        <v>22</v>
      </c>
      <c r="LR4">
        <v>19</v>
      </c>
      <c r="LS4">
        <v>0</v>
      </c>
      <c r="LT4">
        <v>15</v>
      </c>
      <c r="LU4">
        <v>33</v>
      </c>
      <c r="LW4">
        <v>17</v>
      </c>
      <c r="LX4">
        <v>25</v>
      </c>
      <c r="LZ4">
        <v>11</v>
      </c>
      <c r="MA4">
        <v>35</v>
      </c>
      <c r="MX4" s="328">
        <v>20170317</v>
      </c>
      <c r="MY4">
        <f>SUM(B4+AL4+BV4+DF4+EP4+FZ4+HJ4+IT4+KD4+LN4)</f>
        <v>4194</v>
      </c>
      <c r="MZ4">
        <f t="shared" ref="MZ4:NO11" si="0">SUM(C4+AM4+BW4+DG4+EQ4+GA4+HK4+IU4+KE4+LO4)</f>
        <v>900</v>
      </c>
      <c r="NA4">
        <f t="shared" si="0"/>
        <v>17</v>
      </c>
      <c r="NB4">
        <f t="shared" si="0"/>
        <v>3910</v>
      </c>
      <c r="NC4">
        <f t="shared" si="0"/>
        <v>857</v>
      </c>
      <c r="ND4">
        <f t="shared" si="0"/>
        <v>17</v>
      </c>
      <c r="NE4">
        <f t="shared" si="0"/>
        <v>4598</v>
      </c>
      <c r="NF4">
        <f t="shared" si="0"/>
        <v>977</v>
      </c>
      <c r="NG4">
        <f t="shared" si="0"/>
        <v>31</v>
      </c>
      <c r="NH4">
        <f t="shared" si="0"/>
        <v>5017</v>
      </c>
      <c r="NI4">
        <f t="shared" si="0"/>
        <v>992</v>
      </c>
      <c r="NJ4">
        <f t="shared" si="0"/>
        <v>23</v>
      </c>
      <c r="NK4">
        <f t="shared" si="0"/>
        <v>4741</v>
      </c>
      <c r="NL4">
        <f t="shared" si="0"/>
        <v>859</v>
      </c>
      <c r="NM4">
        <f t="shared" si="0"/>
        <v>21</v>
      </c>
      <c r="NN4">
        <f t="shared" si="0"/>
        <v>0</v>
      </c>
      <c r="NO4">
        <f t="shared" si="0"/>
        <v>0</v>
      </c>
      <c r="NP4">
        <f t="shared" ref="NP4:OE10" si="1">SUM(S4+BC4+CM4+DW4+FG4+GQ4+IA4+JK4+KU4+ME4)</f>
        <v>0</v>
      </c>
      <c r="NQ4">
        <f t="shared" si="1"/>
        <v>0</v>
      </c>
      <c r="NR4">
        <f t="shared" si="1"/>
        <v>0</v>
      </c>
      <c r="NS4">
        <f t="shared" si="1"/>
        <v>0</v>
      </c>
      <c r="NT4">
        <f t="shared" si="1"/>
        <v>0</v>
      </c>
      <c r="NU4">
        <f t="shared" si="1"/>
        <v>0</v>
      </c>
      <c r="NV4">
        <f t="shared" si="1"/>
        <v>0</v>
      </c>
      <c r="NW4">
        <f t="shared" si="1"/>
        <v>0</v>
      </c>
      <c r="NX4">
        <f t="shared" si="1"/>
        <v>0</v>
      </c>
      <c r="NY4">
        <f t="shared" si="1"/>
        <v>0</v>
      </c>
      <c r="NZ4">
        <f t="shared" si="1"/>
        <v>0</v>
      </c>
      <c r="OA4">
        <f t="shared" si="1"/>
        <v>0</v>
      </c>
      <c r="OB4">
        <f t="shared" si="1"/>
        <v>0</v>
      </c>
      <c r="OC4">
        <f t="shared" si="1"/>
        <v>0</v>
      </c>
      <c r="OD4">
        <f t="shared" si="1"/>
        <v>0</v>
      </c>
      <c r="OE4">
        <f t="shared" si="1"/>
        <v>0</v>
      </c>
      <c r="OF4">
        <f t="shared" ref="OF4:OH10" si="2">SUM(AI4+BS4+DC4+EM4+FW4+HG4+IQ4+KA4+LK4+MU4)</f>
        <v>0</v>
      </c>
      <c r="OG4">
        <f t="shared" si="2"/>
        <v>0</v>
      </c>
      <c r="OH4">
        <f t="shared" si="2"/>
        <v>0</v>
      </c>
      <c r="OI4" s="329"/>
      <c r="OJ4" s="330">
        <f>SUM(MY4+NB4+NE4+NH4+NK4+NN4+NQ4+NT4+NW4+NZ4+OC4+OF4)</f>
        <v>22460</v>
      </c>
      <c r="OK4" s="331">
        <f t="shared" ref="OK4:OL19" si="3">SUM(MZ4+NC4+NF4+NI4+NL4+NO4+NR4+NU4+NX4+OA4+OD4+OG4)</f>
        <v>4585</v>
      </c>
      <c r="OL4" s="332">
        <f t="shared" si="3"/>
        <v>109</v>
      </c>
      <c r="OM4">
        <v>20170317</v>
      </c>
    </row>
    <row r="5" spans="1:403">
      <c r="A5" t="s">
        <v>48</v>
      </c>
      <c r="B5" s="326">
        <v>24</v>
      </c>
      <c r="C5" s="214">
        <v>8</v>
      </c>
      <c r="D5" s="214">
        <v>1</v>
      </c>
      <c r="E5" s="214">
        <v>27</v>
      </c>
      <c r="F5" s="214">
        <v>21</v>
      </c>
      <c r="G5" s="214">
        <v>8</v>
      </c>
      <c r="H5" s="214">
        <v>34</v>
      </c>
      <c r="I5" s="214">
        <v>12</v>
      </c>
      <c r="J5" s="214">
        <v>3</v>
      </c>
      <c r="K5" s="214">
        <v>34</v>
      </c>
      <c r="L5" s="214">
        <v>16</v>
      </c>
      <c r="M5" s="214">
        <v>4</v>
      </c>
      <c r="N5" s="214">
        <v>50</v>
      </c>
      <c r="O5" s="214">
        <v>18</v>
      </c>
      <c r="P5" s="214">
        <v>3</v>
      </c>
      <c r="Q5" s="214">
        <v>36</v>
      </c>
      <c r="R5" s="214">
        <v>14</v>
      </c>
      <c r="S5" s="214">
        <v>2</v>
      </c>
      <c r="T5" s="214"/>
      <c r="U5" s="214"/>
      <c r="V5" s="214"/>
      <c r="W5" s="214"/>
      <c r="X5" s="214"/>
      <c r="Y5" s="214"/>
      <c r="Z5" s="214"/>
      <c r="AA5" s="214"/>
      <c r="AB5" s="214"/>
      <c r="AC5" s="214"/>
      <c r="AD5" s="214"/>
      <c r="AE5" s="214"/>
      <c r="AF5" s="214"/>
      <c r="AG5" s="214"/>
      <c r="AH5" s="214"/>
      <c r="AI5" s="214"/>
      <c r="AJ5" s="214"/>
      <c r="AK5" s="327"/>
      <c r="AL5">
        <v>45</v>
      </c>
      <c r="AM5">
        <v>17</v>
      </c>
      <c r="AN5">
        <v>0</v>
      </c>
      <c r="AO5">
        <v>61</v>
      </c>
      <c r="AP5">
        <v>12</v>
      </c>
      <c r="AQ5">
        <v>0</v>
      </c>
      <c r="AR5">
        <v>47</v>
      </c>
      <c r="AS5">
        <v>26</v>
      </c>
      <c r="AT5">
        <v>0</v>
      </c>
      <c r="AU5">
        <v>60</v>
      </c>
      <c r="AV5">
        <v>11</v>
      </c>
      <c r="AW5">
        <v>0</v>
      </c>
      <c r="AX5">
        <v>37</v>
      </c>
      <c r="AY5">
        <v>5</v>
      </c>
      <c r="AZ5">
        <v>0</v>
      </c>
      <c r="BA5">
        <v>29</v>
      </c>
      <c r="BB5">
        <v>19</v>
      </c>
      <c r="BC5">
        <v>0</v>
      </c>
      <c r="BV5" s="326">
        <v>7</v>
      </c>
      <c r="BW5" s="214">
        <v>0</v>
      </c>
      <c r="BX5" s="214">
        <v>0</v>
      </c>
      <c r="BY5" s="214">
        <v>9</v>
      </c>
      <c r="BZ5" s="214">
        <v>0</v>
      </c>
      <c r="CA5" s="214">
        <v>0</v>
      </c>
      <c r="CB5" s="214">
        <v>8</v>
      </c>
      <c r="CC5" s="214">
        <v>0</v>
      </c>
      <c r="CD5" s="214">
        <v>0</v>
      </c>
      <c r="CE5" s="214">
        <v>12</v>
      </c>
      <c r="CF5" s="214">
        <v>0</v>
      </c>
      <c r="CG5" s="214">
        <v>0</v>
      </c>
      <c r="CH5" s="214">
        <v>7</v>
      </c>
      <c r="CI5" s="214">
        <v>0</v>
      </c>
      <c r="CJ5" s="214">
        <v>0</v>
      </c>
      <c r="CK5" s="214">
        <v>11</v>
      </c>
      <c r="CL5" s="214">
        <v>0</v>
      </c>
      <c r="CM5" s="214">
        <v>0</v>
      </c>
      <c r="CN5" s="214"/>
      <c r="CO5" s="214"/>
      <c r="CP5" s="214"/>
      <c r="CQ5" s="214"/>
      <c r="CR5" s="214"/>
      <c r="CS5" s="214"/>
      <c r="CT5" s="214"/>
      <c r="CU5" s="214"/>
      <c r="CV5" s="214"/>
      <c r="CW5" s="214"/>
      <c r="CX5" s="214"/>
      <c r="CY5" s="214"/>
      <c r="CZ5" s="214"/>
      <c r="DA5" s="214"/>
      <c r="DB5" s="214"/>
      <c r="DC5" s="214"/>
      <c r="DD5" s="214"/>
      <c r="DE5" s="327"/>
      <c r="DF5">
        <v>27</v>
      </c>
      <c r="DG5">
        <v>12</v>
      </c>
      <c r="DH5">
        <v>0</v>
      </c>
      <c r="DI5">
        <v>27</v>
      </c>
      <c r="DJ5">
        <v>9</v>
      </c>
      <c r="DK5">
        <v>0</v>
      </c>
      <c r="DL5">
        <v>24</v>
      </c>
      <c r="DM5">
        <v>14</v>
      </c>
      <c r="DN5">
        <v>0</v>
      </c>
      <c r="DO5">
        <v>38</v>
      </c>
      <c r="DP5">
        <v>13</v>
      </c>
      <c r="DQ5">
        <v>0</v>
      </c>
      <c r="DR5">
        <v>29</v>
      </c>
      <c r="DS5">
        <v>7</v>
      </c>
      <c r="DT5">
        <v>0</v>
      </c>
      <c r="DU5">
        <v>37</v>
      </c>
      <c r="DV5">
        <v>7</v>
      </c>
      <c r="DW5">
        <v>0</v>
      </c>
      <c r="EP5" s="326">
        <v>15</v>
      </c>
      <c r="EQ5" s="214">
        <v>0</v>
      </c>
      <c r="ER5" s="214">
        <v>0</v>
      </c>
      <c r="ES5" s="214">
        <v>15</v>
      </c>
      <c r="ET5" s="214">
        <v>0</v>
      </c>
      <c r="EU5" s="214">
        <v>1</v>
      </c>
      <c r="EV5" s="214">
        <v>14</v>
      </c>
      <c r="EW5" s="214">
        <v>2</v>
      </c>
      <c r="EX5" s="214">
        <v>0</v>
      </c>
      <c r="EY5" s="214">
        <v>9</v>
      </c>
      <c r="EZ5" s="214">
        <v>4</v>
      </c>
      <c r="FA5" s="214">
        <v>0</v>
      </c>
      <c r="FB5" s="214">
        <v>12</v>
      </c>
      <c r="FC5" s="214">
        <v>2</v>
      </c>
      <c r="FD5" s="214">
        <v>1</v>
      </c>
      <c r="FE5" s="214">
        <v>13</v>
      </c>
      <c r="FF5" s="214">
        <v>1</v>
      </c>
      <c r="FG5" s="214">
        <v>0</v>
      </c>
      <c r="FH5" s="214"/>
      <c r="FI5" s="214"/>
      <c r="FJ5" s="214"/>
      <c r="FK5" s="214"/>
      <c r="FL5" s="214"/>
      <c r="FM5" s="214"/>
      <c r="FN5" s="214"/>
      <c r="FO5" s="214"/>
      <c r="FP5" s="214"/>
      <c r="FQ5" s="214"/>
      <c r="FR5" s="214"/>
      <c r="FS5" s="214"/>
      <c r="FT5" s="214"/>
      <c r="FU5" s="214"/>
      <c r="FV5" s="214"/>
      <c r="FW5" s="214"/>
      <c r="FX5" s="214"/>
      <c r="FY5" s="327"/>
      <c r="FZ5">
        <v>29</v>
      </c>
      <c r="GA5">
        <v>0</v>
      </c>
      <c r="GB5">
        <v>0</v>
      </c>
      <c r="GC5">
        <v>19</v>
      </c>
      <c r="GD5">
        <v>0</v>
      </c>
      <c r="GE5">
        <v>0</v>
      </c>
      <c r="GF5">
        <v>34</v>
      </c>
      <c r="GG5">
        <v>0</v>
      </c>
      <c r="GH5">
        <v>0</v>
      </c>
      <c r="GI5">
        <v>26</v>
      </c>
      <c r="GJ5">
        <v>1</v>
      </c>
      <c r="GK5">
        <v>0</v>
      </c>
      <c r="GL5">
        <v>29</v>
      </c>
      <c r="GM5">
        <v>1</v>
      </c>
      <c r="GN5">
        <v>0</v>
      </c>
      <c r="GO5">
        <v>21</v>
      </c>
      <c r="GP5">
        <v>1</v>
      </c>
      <c r="GQ5">
        <v>0</v>
      </c>
      <c r="HJ5" s="326">
        <v>175</v>
      </c>
      <c r="HK5" s="214">
        <v>0</v>
      </c>
      <c r="HL5" s="214">
        <v>0</v>
      </c>
      <c r="HM5" s="214">
        <v>363</v>
      </c>
      <c r="HN5" s="214">
        <v>0</v>
      </c>
      <c r="HO5" s="214">
        <v>0</v>
      </c>
      <c r="HP5" s="214">
        <v>185</v>
      </c>
      <c r="HQ5" s="214">
        <v>0</v>
      </c>
      <c r="HR5" s="214">
        <v>0</v>
      </c>
      <c r="HS5" s="214">
        <v>201</v>
      </c>
      <c r="HT5" s="214">
        <v>0</v>
      </c>
      <c r="HU5" s="214">
        <v>0</v>
      </c>
      <c r="HV5" s="214">
        <v>145</v>
      </c>
      <c r="HW5" s="214">
        <v>0</v>
      </c>
      <c r="HX5" s="214">
        <v>0</v>
      </c>
      <c r="HY5" s="214">
        <v>296</v>
      </c>
      <c r="HZ5" s="214">
        <v>0</v>
      </c>
      <c r="IA5" s="214">
        <v>0</v>
      </c>
      <c r="IB5" s="214"/>
      <c r="IC5" s="214">
        <v>0</v>
      </c>
      <c r="ID5" s="214"/>
      <c r="IE5" s="214"/>
      <c r="IF5" s="214">
        <v>0</v>
      </c>
      <c r="IG5" s="214"/>
      <c r="IH5" s="214"/>
      <c r="II5" s="214">
        <v>0</v>
      </c>
      <c r="IJ5" s="214"/>
      <c r="IK5" s="214"/>
      <c r="IL5" s="214">
        <v>0</v>
      </c>
      <c r="IM5" s="214"/>
      <c r="IN5" s="214"/>
      <c r="IO5" s="214">
        <v>0</v>
      </c>
      <c r="IP5" s="214"/>
      <c r="IQ5" s="214"/>
      <c r="IR5" s="214">
        <v>0</v>
      </c>
      <c r="IS5" s="327"/>
      <c r="IT5">
        <v>19</v>
      </c>
      <c r="IU5">
        <v>1</v>
      </c>
      <c r="IV5">
        <v>0</v>
      </c>
      <c r="IW5">
        <v>7</v>
      </c>
      <c r="IX5">
        <v>0</v>
      </c>
      <c r="IY5">
        <v>0</v>
      </c>
      <c r="IZ5">
        <v>21</v>
      </c>
      <c r="JA5">
        <v>0</v>
      </c>
      <c r="JB5">
        <v>0</v>
      </c>
      <c r="JC5">
        <v>15</v>
      </c>
      <c r="JD5">
        <v>0</v>
      </c>
      <c r="JE5">
        <v>0</v>
      </c>
      <c r="JF5">
        <v>24</v>
      </c>
      <c r="JG5">
        <v>0</v>
      </c>
      <c r="JH5">
        <v>0</v>
      </c>
      <c r="JI5">
        <v>21</v>
      </c>
      <c r="JJ5">
        <v>0</v>
      </c>
      <c r="JK5">
        <v>0</v>
      </c>
      <c r="KD5" s="326">
        <v>31</v>
      </c>
      <c r="KE5" s="214">
        <v>21</v>
      </c>
      <c r="KF5" s="214">
        <v>0</v>
      </c>
      <c r="KG5" s="214">
        <v>27</v>
      </c>
      <c r="KH5" s="214">
        <v>15</v>
      </c>
      <c r="KI5" s="214">
        <v>0</v>
      </c>
      <c r="KJ5" s="214">
        <v>25</v>
      </c>
      <c r="KK5" s="214">
        <v>19</v>
      </c>
      <c r="KL5" s="214">
        <v>0</v>
      </c>
      <c r="KM5" s="214">
        <v>32</v>
      </c>
      <c r="KN5" s="214">
        <v>19</v>
      </c>
      <c r="KO5" s="214">
        <v>0</v>
      </c>
      <c r="KP5" s="214">
        <v>39</v>
      </c>
      <c r="KQ5" s="214">
        <v>21</v>
      </c>
      <c r="KR5" s="214">
        <v>0</v>
      </c>
      <c r="KS5" s="214">
        <v>38</v>
      </c>
      <c r="KT5" s="214">
        <v>23</v>
      </c>
      <c r="KU5" s="214">
        <v>0</v>
      </c>
      <c r="KV5" s="214"/>
      <c r="KW5" s="214"/>
      <c r="KX5" s="214"/>
      <c r="KY5" s="214"/>
      <c r="KZ5" s="214"/>
      <c r="LA5" s="214"/>
      <c r="LB5" s="214"/>
      <c r="LC5" s="214"/>
      <c r="LD5" s="214"/>
      <c r="LE5" s="214"/>
      <c r="LF5" s="214"/>
      <c r="LG5" s="214"/>
      <c r="LH5" s="214"/>
      <c r="LI5" s="214"/>
      <c r="LJ5" s="214"/>
      <c r="LK5" s="214"/>
      <c r="LL5" s="214"/>
      <c r="LM5" s="327"/>
      <c r="LN5">
        <v>5</v>
      </c>
      <c r="LO5">
        <v>0</v>
      </c>
      <c r="LP5">
        <v>0</v>
      </c>
      <c r="LQ5">
        <v>6</v>
      </c>
      <c r="LR5">
        <v>0</v>
      </c>
      <c r="LS5">
        <v>0</v>
      </c>
      <c r="LT5">
        <v>15</v>
      </c>
      <c r="LU5">
        <v>0</v>
      </c>
      <c r="LV5">
        <v>0</v>
      </c>
      <c r="LW5">
        <v>1</v>
      </c>
      <c r="LX5">
        <v>0</v>
      </c>
      <c r="LY5">
        <v>0</v>
      </c>
      <c r="LZ5">
        <v>9</v>
      </c>
      <c r="MA5">
        <v>0</v>
      </c>
      <c r="MB5">
        <v>0</v>
      </c>
      <c r="MC5">
        <v>7</v>
      </c>
      <c r="MD5">
        <v>0</v>
      </c>
      <c r="ME5">
        <v>0</v>
      </c>
      <c r="MX5" s="328">
        <v>20170303</v>
      </c>
      <c r="MY5">
        <f t="shared" ref="MY5:NN32" si="4">SUM(B5+AL5+BV5+DF5+EP5+FZ5+HJ5+IT5+KD5+LN5)</f>
        <v>377</v>
      </c>
      <c r="MZ5">
        <f t="shared" si="0"/>
        <v>59</v>
      </c>
      <c r="NA5">
        <f t="shared" si="0"/>
        <v>1</v>
      </c>
      <c r="NB5">
        <f t="shared" si="0"/>
        <v>561</v>
      </c>
      <c r="NC5">
        <f t="shared" si="0"/>
        <v>57</v>
      </c>
      <c r="ND5">
        <f t="shared" si="0"/>
        <v>9</v>
      </c>
      <c r="NE5">
        <f t="shared" si="0"/>
        <v>407</v>
      </c>
      <c r="NF5">
        <f t="shared" si="0"/>
        <v>73</v>
      </c>
      <c r="NG5">
        <f t="shared" si="0"/>
        <v>3</v>
      </c>
      <c r="NH5">
        <f t="shared" si="0"/>
        <v>428</v>
      </c>
      <c r="NI5">
        <f t="shared" si="0"/>
        <v>64</v>
      </c>
      <c r="NJ5">
        <f t="shared" si="0"/>
        <v>4</v>
      </c>
      <c r="NK5">
        <f t="shared" si="0"/>
        <v>381</v>
      </c>
      <c r="NL5">
        <f t="shared" si="0"/>
        <v>54</v>
      </c>
      <c r="NM5">
        <f t="shared" si="0"/>
        <v>4</v>
      </c>
      <c r="NN5">
        <f t="shared" si="0"/>
        <v>509</v>
      </c>
      <c r="NO5">
        <f t="shared" si="0"/>
        <v>65</v>
      </c>
      <c r="NP5">
        <f t="shared" si="1"/>
        <v>2</v>
      </c>
      <c r="NQ5">
        <f t="shared" si="1"/>
        <v>0</v>
      </c>
      <c r="NR5">
        <f t="shared" si="1"/>
        <v>0</v>
      </c>
      <c r="NS5">
        <f t="shared" si="1"/>
        <v>0</v>
      </c>
      <c r="NT5">
        <f t="shared" si="1"/>
        <v>0</v>
      </c>
      <c r="NU5">
        <f t="shared" si="1"/>
        <v>0</v>
      </c>
      <c r="NV5">
        <f t="shared" si="1"/>
        <v>0</v>
      </c>
      <c r="NW5">
        <f t="shared" si="1"/>
        <v>0</v>
      </c>
      <c r="NX5">
        <f t="shared" si="1"/>
        <v>0</v>
      </c>
      <c r="NY5">
        <f t="shared" si="1"/>
        <v>0</v>
      </c>
      <c r="NZ5">
        <f t="shared" si="1"/>
        <v>0</v>
      </c>
      <c r="OA5">
        <f t="shared" si="1"/>
        <v>0</v>
      </c>
      <c r="OB5">
        <f t="shared" si="1"/>
        <v>0</v>
      </c>
      <c r="OC5">
        <f t="shared" si="1"/>
        <v>0</v>
      </c>
      <c r="OD5">
        <f t="shared" si="1"/>
        <v>0</v>
      </c>
      <c r="OE5">
        <f t="shared" si="1"/>
        <v>0</v>
      </c>
      <c r="OF5">
        <f t="shared" si="2"/>
        <v>0</v>
      </c>
      <c r="OG5">
        <f t="shared" si="2"/>
        <v>0</v>
      </c>
      <c r="OH5">
        <f t="shared" si="2"/>
        <v>0</v>
      </c>
      <c r="OI5" s="329"/>
      <c r="OJ5" s="330">
        <f t="shared" ref="OJ5:OL68" si="5">SUM(MY5+NB5+NE5+NH5+NK5+NN5+NQ5+NT5+NW5+NZ5+OC5+OF5)</f>
        <v>2663</v>
      </c>
      <c r="OK5" s="331">
        <f t="shared" si="3"/>
        <v>372</v>
      </c>
      <c r="OL5" s="332">
        <f t="shared" si="3"/>
        <v>23</v>
      </c>
      <c r="OM5">
        <v>20170406</v>
      </c>
    </row>
    <row r="6" spans="1:403">
      <c r="A6" t="s">
        <v>49</v>
      </c>
      <c r="B6" s="326">
        <v>435</v>
      </c>
      <c r="C6" s="214">
        <v>267</v>
      </c>
      <c r="D6" s="214">
        <v>16</v>
      </c>
      <c r="E6" s="214">
        <v>419</v>
      </c>
      <c r="F6" s="214">
        <v>244</v>
      </c>
      <c r="G6" s="214">
        <v>11</v>
      </c>
      <c r="H6" s="214">
        <v>463</v>
      </c>
      <c r="I6" s="214">
        <v>223</v>
      </c>
      <c r="J6" s="214">
        <v>12</v>
      </c>
      <c r="K6" s="214">
        <v>389</v>
      </c>
      <c r="L6" s="214">
        <v>299</v>
      </c>
      <c r="M6" s="214">
        <v>10</v>
      </c>
      <c r="N6" s="214">
        <v>414</v>
      </c>
      <c r="O6" s="214">
        <v>228</v>
      </c>
      <c r="P6" s="214">
        <v>9</v>
      </c>
      <c r="Q6" s="214">
        <v>531</v>
      </c>
      <c r="R6" s="214">
        <v>324</v>
      </c>
      <c r="S6" s="214">
        <v>17</v>
      </c>
      <c r="T6" s="214"/>
      <c r="U6" s="214"/>
      <c r="V6" s="214"/>
      <c r="W6" s="214"/>
      <c r="X6" s="214"/>
      <c r="Y6" s="214"/>
      <c r="Z6" s="214"/>
      <c r="AA6" s="214"/>
      <c r="AB6" s="214"/>
      <c r="AC6" s="214"/>
      <c r="AD6" s="214"/>
      <c r="AE6" s="214"/>
      <c r="AF6" s="214"/>
      <c r="AG6" s="214"/>
      <c r="AH6" s="214"/>
      <c r="AI6" s="214"/>
      <c r="AJ6" s="214"/>
      <c r="AK6" s="327"/>
      <c r="AL6">
        <v>639</v>
      </c>
      <c r="AM6">
        <v>148</v>
      </c>
      <c r="AN6">
        <v>1</v>
      </c>
      <c r="AO6">
        <v>565</v>
      </c>
      <c r="AP6">
        <v>67</v>
      </c>
      <c r="AQ6">
        <v>0</v>
      </c>
      <c r="AR6">
        <v>619</v>
      </c>
      <c r="AS6">
        <v>133</v>
      </c>
      <c r="AT6">
        <v>0</v>
      </c>
      <c r="AU6">
        <v>672</v>
      </c>
      <c r="AV6">
        <v>116</v>
      </c>
      <c r="AW6">
        <v>0</v>
      </c>
      <c r="AX6">
        <v>520</v>
      </c>
      <c r="AY6">
        <v>110</v>
      </c>
      <c r="AZ6">
        <v>0</v>
      </c>
      <c r="BA6">
        <v>1113</v>
      </c>
      <c r="BB6">
        <v>202</v>
      </c>
      <c r="BC6">
        <v>0</v>
      </c>
      <c r="BV6" s="326">
        <v>84</v>
      </c>
      <c r="BW6" s="214">
        <v>117</v>
      </c>
      <c r="BX6" s="214">
        <v>0</v>
      </c>
      <c r="BY6" s="214">
        <v>81</v>
      </c>
      <c r="BZ6" s="214">
        <v>65</v>
      </c>
      <c r="CA6" s="214">
        <v>1</v>
      </c>
      <c r="CB6" s="214">
        <v>65</v>
      </c>
      <c r="CC6" s="214">
        <v>77</v>
      </c>
      <c r="CD6" s="214">
        <v>0</v>
      </c>
      <c r="CE6" s="214">
        <v>75</v>
      </c>
      <c r="CF6" s="214">
        <v>140</v>
      </c>
      <c r="CG6" s="214">
        <v>0</v>
      </c>
      <c r="CH6" s="214">
        <v>85</v>
      </c>
      <c r="CI6" s="214">
        <v>90</v>
      </c>
      <c r="CJ6" s="214">
        <v>0</v>
      </c>
      <c r="CK6" s="214">
        <v>109</v>
      </c>
      <c r="CL6" s="214">
        <v>74</v>
      </c>
      <c r="CM6" s="214">
        <v>0</v>
      </c>
      <c r="CN6" s="214"/>
      <c r="CO6" s="214"/>
      <c r="CP6" s="214"/>
      <c r="CQ6" s="214"/>
      <c r="CR6" s="214"/>
      <c r="CS6" s="214"/>
      <c r="CT6" s="214"/>
      <c r="CU6" s="214"/>
      <c r="CV6" s="214"/>
      <c r="CW6" s="214"/>
      <c r="CX6" s="214"/>
      <c r="CY6" s="214"/>
      <c r="CZ6" s="214"/>
      <c r="DA6" s="214"/>
      <c r="DB6" s="214"/>
      <c r="DC6" s="214"/>
      <c r="DD6" s="214"/>
      <c r="DE6" s="327"/>
      <c r="DF6">
        <v>318</v>
      </c>
      <c r="DG6">
        <v>54</v>
      </c>
      <c r="DH6">
        <v>0</v>
      </c>
      <c r="DI6">
        <v>297</v>
      </c>
      <c r="DJ6">
        <v>40</v>
      </c>
      <c r="DK6">
        <v>0</v>
      </c>
      <c r="DL6">
        <v>393</v>
      </c>
      <c r="DM6">
        <v>59</v>
      </c>
      <c r="DN6">
        <v>0</v>
      </c>
      <c r="DO6">
        <v>318</v>
      </c>
      <c r="DP6">
        <v>82</v>
      </c>
      <c r="DQ6">
        <v>0</v>
      </c>
      <c r="DR6">
        <v>331</v>
      </c>
      <c r="DS6">
        <v>55</v>
      </c>
      <c r="DT6">
        <v>1</v>
      </c>
      <c r="DU6">
        <v>526</v>
      </c>
      <c r="DV6">
        <v>89</v>
      </c>
      <c r="DW6">
        <v>0</v>
      </c>
      <c r="EP6" s="326">
        <v>113</v>
      </c>
      <c r="EQ6" s="214">
        <v>70</v>
      </c>
      <c r="ER6" s="214">
        <v>3</v>
      </c>
      <c r="ES6" s="214">
        <v>91</v>
      </c>
      <c r="ET6" s="214">
        <v>45</v>
      </c>
      <c r="EU6" s="214">
        <v>5</v>
      </c>
      <c r="EV6" s="214">
        <v>109</v>
      </c>
      <c r="EW6" s="214">
        <v>46</v>
      </c>
      <c r="EX6" s="214">
        <v>2</v>
      </c>
      <c r="EY6" s="214">
        <v>106</v>
      </c>
      <c r="EZ6" s="214">
        <v>54</v>
      </c>
      <c r="FA6" s="214">
        <v>1</v>
      </c>
      <c r="FB6" s="214">
        <v>117</v>
      </c>
      <c r="FC6" s="214">
        <v>46</v>
      </c>
      <c r="FD6" s="214">
        <v>5</v>
      </c>
      <c r="FE6" s="214">
        <v>124</v>
      </c>
      <c r="FF6" s="214">
        <v>59</v>
      </c>
      <c r="FG6" s="214">
        <v>4</v>
      </c>
      <c r="FH6" s="214"/>
      <c r="FI6" s="214"/>
      <c r="FJ6" s="214"/>
      <c r="FK6" s="214"/>
      <c r="FL6" s="214"/>
      <c r="FM6" s="214"/>
      <c r="FN6" s="214"/>
      <c r="FO6" s="214"/>
      <c r="FP6" s="214"/>
      <c r="FQ6" s="214"/>
      <c r="FR6" s="214"/>
      <c r="FS6" s="214"/>
      <c r="FT6" s="214"/>
      <c r="FU6" s="214"/>
      <c r="FV6" s="214"/>
      <c r="FW6" s="214"/>
      <c r="FX6" s="214"/>
      <c r="FY6" s="327"/>
      <c r="FZ6">
        <v>245</v>
      </c>
      <c r="GA6">
        <v>63</v>
      </c>
      <c r="GB6">
        <v>1</v>
      </c>
      <c r="GC6">
        <v>222</v>
      </c>
      <c r="GD6">
        <v>69</v>
      </c>
      <c r="GE6">
        <v>0</v>
      </c>
      <c r="GF6">
        <v>247</v>
      </c>
      <c r="GG6">
        <v>86</v>
      </c>
      <c r="GH6">
        <v>0</v>
      </c>
      <c r="GI6">
        <v>314</v>
      </c>
      <c r="GJ6">
        <v>97</v>
      </c>
      <c r="GK6">
        <v>0</v>
      </c>
      <c r="GL6">
        <v>222</v>
      </c>
      <c r="GM6">
        <v>69</v>
      </c>
      <c r="GN6">
        <v>0</v>
      </c>
      <c r="GO6">
        <v>291</v>
      </c>
      <c r="GP6">
        <v>60</v>
      </c>
      <c r="GQ6">
        <v>0</v>
      </c>
      <c r="HJ6" s="326">
        <v>1654</v>
      </c>
      <c r="HK6" s="214">
        <v>0</v>
      </c>
      <c r="HL6" s="214">
        <v>0</v>
      </c>
      <c r="HM6" s="214">
        <v>1360</v>
      </c>
      <c r="HN6" s="214">
        <v>0</v>
      </c>
      <c r="HO6" s="214">
        <v>0</v>
      </c>
      <c r="HP6" s="214">
        <v>1831</v>
      </c>
      <c r="HQ6" s="214">
        <v>0</v>
      </c>
      <c r="HR6" s="214">
        <v>2</v>
      </c>
      <c r="HS6" s="214">
        <v>2319</v>
      </c>
      <c r="HT6" s="214">
        <v>0</v>
      </c>
      <c r="HU6" s="214"/>
      <c r="HV6" s="214">
        <v>2017</v>
      </c>
      <c r="HW6" s="214">
        <v>0</v>
      </c>
      <c r="HX6" s="214">
        <v>0</v>
      </c>
      <c r="HY6" s="214">
        <v>2700</v>
      </c>
      <c r="HZ6" s="214">
        <v>0</v>
      </c>
      <c r="IA6" s="214">
        <v>0</v>
      </c>
      <c r="IB6" s="214"/>
      <c r="IC6" s="214">
        <v>0</v>
      </c>
      <c r="ID6" s="214"/>
      <c r="IE6" s="214"/>
      <c r="IF6" s="214">
        <v>0</v>
      </c>
      <c r="IG6" s="214"/>
      <c r="IH6" s="214"/>
      <c r="II6" s="214">
        <v>0</v>
      </c>
      <c r="IJ6" s="214"/>
      <c r="IK6" s="214"/>
      <c r="IL6" s="214">
        <v>0</v>
      </c>
      <c r="IM6" s="214"/>
      <c r="IN6" s="214"/>
      <c r="IO6" s="214">
        <v>0</v>
      </c>
      <c r="IP6" s="214"/>
      <c r="IQ6" s="214"/>
      <c r="IR6" s="214">
        <v>0</v>
      </c>
      <c r="IS6" s="327"/>
      <c r="IT6">
        <v>122</v>
      </c>
      <c r="IU6">
        <v>1</v>
      </c>
      <c r="IV6">
        <v>0</v>
      </c>
      <c r="IW6">
        <v>90</v>
      </c>
      <c r="IX6">
        <v>1</v>
      </c>
      <c r="IY6">
        <v>0</v>
      </c>
      <c r="IZ6">
        <v>130</v>
      </c>
      <c r="JA6">
        <v>4</v>
      </c>
      <c r="JB6">
        <v>0</v>
      </c>
      <c r="JC6">
        <v>100</v>
      </c>
      <c r="JD6">
        <v>4</v>
      </c>
      <c r="JE6">
        <v>0</v>
      </c>
      <c r="JF6">
        <v>136</v>
      </c>
      <c r="JG6">
        <v>2</v>
      </c>
      <c r="JH6">
        <v>1</v>
      </c>
      <c r="JI6">
        <v>143</v>
      </c>
      <c r="JJ6">
        <v>2</v>
      </c>
      <c r="JK6">
        <v>0</v>
      </c>
      <c r="KD6" s="326">
        <v>229</v>
      </c>
      <c r="KE6" s="214">
        <v>226</v>
      </c>
      <c r="KF6" s="214">
        <v>0</v>
      </c>
      <c r="KG6" s="214">
        <v>214</v>
      </c>
      <c r="KH6" s="214">
        <v>229</v>
      </c>
      <c r="KI6" s="214">
        <v>0</v>
      </c>
      <c r="KJ6" s="214">
        <v>249</v>
      </c>
      <c r="KK6" s="214">
        <v>191</v>
      </c>
      <c r="KL6" s="214">
        <v>2</v>
      </c>
      <c r="KM6" s="214">
        <v>240</v>
      </c>
      <c r="KN6" s="214">
        <v>251</v>
      </c>
      <c r="KO6" s="214">
        <v>0</v>
      </c>
      <c r="KP6" s="214">
        <v>236</v>
      </c>
      <c r="KQ6" s="214">
        <v>237</v>
      </c>
      <c r="KR6" s="214">
        <v>1</v>
      </c>
      <c r="KS6" s="214">
        <v>293</v>
      </c>
      <c r="KT6" s="214">
        <v>281</v>
      </c>
      <c r="KU6" s="214">
        <v>2</v>
      </c>
      <c r="KV6" s="214"/>
      <c r="KW6" s="214"/>
      <c r="KX6" s="214"/>
      <c r="KY6" s="214"/>
      <c r="KZ6" s="214"/>
      <c r="LA6" s="214"/>
      <c r="LB6" s="214"/>
      <c r="LC6" s="214"/>
      <c r="LD6" s="214"/>
      <c r="LE6" s="214"/>
      <c r="LF6" s="214"/>
      <c r="LG6" s="214"/>
      <c r="LH6" s="214"/>
      <c r="LI6" s="214"/>
      <c r="LJ6" s="214"/>
      <c r="LK6" s="214"/>
      <c r="LL6" s="214"/>
      <c r="LM6" s="327"/>
      <c r="LN6">
        <v>19</v>
      </c>
      <c r="LO6">
        <v>274</v>
      </c>
      <c r="LP6">
        <v>1</v>
      </c>
      <c r="LQ6">
        <v>23</v>
      </c>
      <c r="LR6">
        <v>263</v>
      </c>
      <c r="LS6">
        <v>0</v>
      </c>
      <c r="LT6">
        <v>21</v>
      </c>
      <c r="LU6">
        <v>179</v>
      </c>
      <c r="LV6">
        <v>0</v>
      </c>
      <c r="LW6">
        <v>11</v>
      </c>
      <c r="LX6">
        <v>223</v>
      </c>
      <c r="LY6">
        <v>0</v>
      </c>
      <c r="LZ6">
        <v>20</v>
      </c>
      <c r="MA6">
        <v>241</v>
      </c>
      <c r="MB6">
        <v>0</v>
      </c>
      <c r="MC6">
        <v>22</v>
      </c>
      <c r="MD6">
        <v>212</v>
      </c>
      <c r="ME6">
        <v>1</v>
      </c>
      <c r="MX6" s="328">
        <v>20170307</v>
      </c>
      <c r="MY6">
        <f t="shared" si="4"/>
        <v>3858</v>
      </c>
      <c r="MZ6">
        <f t="shared" si="0"/>
        <v>1220</v>
      </c>
      <c r="NA6">
        <f t="shared" si="0"/>
        <v>22</v>
      </c>
      <c r="NB6">
        <f t="shared" si="0"/>
        <v>3362</v>
      </c>
      <c r="NC6">
        <f t="shared" si="0"/>
        <v>1023</v>
      </c>
      <c r="ND6">
        <f t="shared" si="0"/>
        <v>17</v>
      </c>
      <c r="NE6">
        <f t="shared" si="0"/>
        <v>4127</v>
      </c>
      <c r="NF6">
        <f t="shared" si="0"/>
        <v>998</v>
      </c>
      <c r="NG6">
        <f t="shared" si="0"/>
        <v>18</v>
      </c>
      <c r="NH6">
        <f t="shared" si="0"/>
        <v>4544</v>
      </c>
      <c r="NI6">
        <f t="shared" si="0"/>
        <v>1266</v>
      </c>
      <c r="NJ6">
        <f t="shared" si="0"/>
        <v>11</v>
      </c>
      <c r="NK6">
        <f t="shared" si="0"/>
        <v>4098</v>
      </c>
      <c r="NL6">
        <f t="shared" si="0"/>
        <v>1078</v>
      </c>
      <c r="NM6">
        <f t="shared" si="0"/>
        <v>17</v>
      </c>
      <c r="NN6">
        <f t="shared" si="0"/>
        <v>5852</v>
      </c>
      <c r="NO6">
        <f t="shared" si="0"/>
        <v>1303</v>
      </c>
      <c r="NP6">
        <f t="shared" si="1"/>
        <v>24</v>
      </c>
      <c r="NQ6">
        <f t="shared" si="1"/>
        <v>0</v>
      </c>
      <c r="NR6">
        <f t="shared" si="1"/>
        <v>0</v>
      </c>
      <c r="NS6">
        <f t="shared" si="1"/>
        <v>0</v>
      </c>
      <c r="NT6">
        <f t="shared" si="1"/>
        <v>0</v>
      </c>
      <c r="NU6">
        <f t="shared" si="1"/>
        <v>0</v>
      </c>
      <c r="NV6">
        <f t="shared" si="1"/>
        <v>0</v>
      </c>
      <c r="NW6">
        <f t="shared" si="1"/>
        <v>0</v>
      </c>
      <c r="NX6">
        <f t="shared" si="1"/>
        <v>0</v>
      </c>
      <c r="NY6">
        <f t="shared" si="1"/>
        <v>0</v>
      </c>
      <c r="NZ6">
        <f t="shared" si="1"/>
        <v>0</v>
      </c>
      <c r="OA6">
        <f t="shared" si="1"/>
        <v>0</v>
      </c>
      <c r="OB6">
        <f t="shared" si="1"/>
        <v>0</v>
      </c>
      <c r="OC6">
        <f t="shared" si="1"/>
        <v>0</v>
      </c>
      <c r="OD6">
        <f t="shared" si="1"/>
        <v>0</v>
      </c>
      <c r="OE6">
        <f t="shared" si="1"/>
        <v>0</v>
      </c>
      <c r="OF6">
        <f t="shared" si="2"/>
        <v>0</v>
      </c>
      <c r="OG6">
        <f t="shared" si="2"/>
        <v>0</v>
      </c>
      <c r="OH6">
        <f t="shared" si="2"/>
        <v>0</v>
      </c>
      <c r="OI6" s="329"/>
      <c r="OJ6" s="330">
        <f t="shared" si="5"/>
        <v>25841</v>
      </c>
      <c r="OK6" s="331">
        <f t="shared" si="3"/>
        <v>6888</v>
      </c>
      <c r="OL6" s="332">
        <f t="shared" si="3"/>
        <v>109</v>
      </c>
      <c r="OM6">
        <v>20170407</v>
      </c>
    </row>
    <row r="7" spans="1:403">
      <c r="A7" t="s">
        <v>50</v>
      </c>
      <c r="B7" s="326">
        <v>48</v>
      </c>
      <c r="C7" s="214">
        <v>18</v>
      </c>
      <c r="D7" s="214">
        <v>0</v>
      </c>
      <c r="E7" s="214">
        <v>67</v>
      </c>
      <c r="F7" s="214">
        <v>11</v>
      </c>
      <c r="G7" s="214">
        <v>0</v>
      </c>
      <c r="H7" s="214">
        <v>33</v>
      </c>
      <c r="I7" s="214">
        <v>9</v>
      </c>
      <c r="J7" s="214">
        <v>0</v>
      </c>
      <c r="K7" s="214">
        <v>97</v>
      </c>
      <c r="L7" s="214">
        <v>10</v>
      </c>
      <c r="M7" s="214">
        <v>2</v>
      </c>
      <c r="N7" s="214">
        <v>53</v>
      </c>
      <c r="O7" s="214">
        <v>12</v>
      </c>
      <c r="P7" s="214">
        <v>0</v>
      </c>
      <c r="Q7" s="214"/>
      <c r="R7" s="214"/>
      <c r="S7" s="214"/>
      <c r="T7" s="214"/>
      <c r="U7" s="214"/>
      <c r="V7" s="214"/>
      <c r="W7" s="214"/>
      <c r="X7" s="214"/>
      <c r="Y7" s="214"/>
      <c r="Z7" s="214"/>
      <c r="AA7" s="214"/>
      <c r="AB7" s="214"/>
      <c r="AC7" s="214"/>
      <c r="AD7" s="214"/>
      <c r="AE7" s="214"/>
      <c r="AF7" s="214"/>
      <c r="AG7" s="214"/>
      <c r="AH7" s="214"/>
      <c r="AI7" s="214"/>
      <c r="AJ7" s="214"/>
      <c r="AK7" s="327"/>
      <c r="AL7">
        <v>61</v>
      </c>
      <c r="AM7">
        <v>11</v>
      </c>
      <c r="AN7">
        <v>0</v>
      </c>
      <c r="AO7">
        <v>70</v>
      </c>
      <c r="AP7">
        <v>15</v>
      </c>
      <c r="AQ7">
        <v>0</v>
      </c>
      <c r="AR7">
        <v>35</v>
      </c>
      <c r="AS7">
        <v>11</v>
      </c>
      <c r="AT7">
        <v>0</v>
      </c>
      <c r="AU7">
        <v>50</v>
      </c>
      <c r="AV7">
        <v>18</v>
      </c>
      <c r="AW7">
        <v>0</v>
      </c>
      <c r="AX7">
        <v>30</v>
      </c>
      <c r="AY7">
        <v>5</v>
      </c>
      <c r="AZ7">
        <v>0</v>
      </c>
      <c r="BV7" s="326">
        <v>6</v>
      </c>
      <c r="BW7" s="214">
        <v>2</v>
      </c>
      <c r="BX7" s="214">
        <v>0</v>
      </c>
      <c r="BY7" s="214">
        <v>4</v>
      </c>
      <c r="BZ7" s="214">
        <v>1</v>
      </c>
      <c r="CA7" s="214">
        <v>0</v>
      </c>
      <c r="CB7" s="214">
        <v>12</v>
      </c>
      <c r="CC7" s="214">
        <v>6</v>
      </c>
      <c r="CD7" s="214">
        <v>0</v>
      </c>
      <c r="CE7" s="214">
        <v>12</v>
      </c>
      <c r="CF7" s="214">
        <v>3</v>
      </c>
      <c r="CG7" s="214">
        <v>0</v>
      </c>
      <c r="CH7" s="214">
        <v>7</v>
      </c>
      <c r="CI7" s="214">
        <v>12</v>
      </c>
      <c r="CJ7" s="214">
        <v>0</v>
      </c>
      <c r="CK7" s="214"/>
      <c r="CL7" s="214"/>
      <c r="CM7" s="214"/>
      <c r="CN7" s="214"/>
      <c r="CO7" s="214"/>
      <c r="CP7" s="214"/>
      <c r="CQ7" s="214"/>
      <c r="CR7" s="214"/>
      <c r="CS7" s="214"/>
      <c r="CT7" s="214"/>
      <c r="CU7" s="214"/>
      <c r="CV7" s="214"/>
      <c r="CW7" s="214"/>
      <c r="CX7" s="214"/>
      <c r="CY7" s="214"/>
      <c r="CZ7" s="214"/>
      <c r="DA7" s="214"/>
      <c r="DB7" s="214"/>
      <c r="DC7" s="214"/>
      <c r="DD7" s="214"/>
      <c r="DE7" s="327"/>
      <c r="DF7">
        <v>43</v>
      </c>
      <c r="DG7">
        <v>9</v>
      </c>
      <c r="DH7">
        <v>0</v>
      </c>
      <c r="DI7">
        <v>46</v>
      </c>
      <c r="DJ7">
        <v>3</v>
      </c>
      <c r="DK7">
        <v>0</v>
      </c>
      <c r="DL7">
        <v>45</v>
      </c>
      <c r="DM7">
        <v>4</v>
      </c>
      <c r="DN7">
        <v>0</v>
      </c>
      <c r="DO7">
        <v>43</v>
      </c>
      <c r="DP7">
        <v>8</v>
      </c>
      <c r="DQ7">
        <v>0</v>
      </c>
      <c r="DR7">
        <v>52</v>
      </c>
      <c r="DS7">
        <v>4</v>
      </c>
      <c r="DT7">
        <v>0</v>
      </c>
      <c r="EP7" s="326">
        <v>23</v>
      </c>
      <c r="EQ7" s="214">
        <v>10</v>
      </c>
      <c r="ER7" s="214">
        <v>1</v>
      </c>
      <c r="ES7" s="214">
        <v>14</v>
      </c>
      <c r="ET7" s="214">
        <v>8</v>
      </c>
      <c r="EU7" s="214">
        <v>3</v>
      </c>
      <c r="EV7" s="214">
        <v>4</v>
      </c>
      <c r="EW7" s="214">
        <v>3</v>
      </c>
      <c r="EX7" s="214">
        <v>9</v>
      </c>
      <c r="EY7" s="214">
        <v>16</v>
      </c>
      <c r="EZ7" s="214">
        <v>6</v>
      </c>
      <c r="FA7" s="214">
        <v>0</v>
      </c>
      <c r="FB7" s="214">
        <v>6</v>
      </c>
      <c r="FC7" s="214">
        <v>3</v>
      </c>
      <c r="FD7" s="214">
        <v>3</v>
      </c>
      <c r="FE7" s="214"/>
      <c r="FF7" s="214"/>
      <c r="FG7" s="214"/>
      <c r="FH7" s="214"/>
      <c r="FI7" s="214"/>
      <c r="FJ7" s="214"/>
      <c r="FK7" s="214"/>
      <c r="FL7" s="214"/>
      <c r="FM7" s="214"/>
      <c r="FN7" s="214"/>
      <c r="FO7" s="214"/>
      <c r="FP7" s="214"/>
      <c r="FQ7" s="214"/>
      <c r="FR7" s="214"/>
      <c r="FS7" s="214"/>
      <c r="FT7" s="214"/>
      <c r="FU7" s="214"/>
      <c r="FV7" s="214"/>
      <c r="FW7" s="214"/>
      <c r="FX7" s="214"/>
      <c r="FY7" s="327"/>
      <c r="FZ7">
        <v>45</v>
      </c>
      <c r="GA7">
        <v>9</v>
      </c>
      <c r="GB7">
        <v>0</v>
      </c>
      <c r="GC7">
        <v>41</v>
      </c>
      <c r="GD7">
        <v>15</v>
      </c>
      <c r="GE7">
        <v>0</v>
      </c>
      <c r="GF7">
        <v>38</v>
      </c>
      <c r="GG7">
        <v>9</v>
      </c>
      <c r="GH7">
        <v>0</v>
      </c>
      <c r="GI7">
        <v>36</v>
      </c>
      <c r="GJ7">
        <v>20</v>
      </c>
      <c r="GK7">
        <v>0</v>
      </c>
      <c r="GL7">
        <v>50</v>
      </c>
      <c r="GM7">
        <v>22</v>
      </c>
      <c r="GN7">
        <v>0</v>
      </c>
      <c r="HJ7" s="326">
        <v>625</v>
      </c>
      <c r="HK7" s="214">
        <v>0</v>
      </c>
      <c r="HL7" s="214">
        <v>0</v>
      </c>
      <c r="HM7" s="214">
        <v>529</v>
      </c>
      <c r="HN7" s="214">
        <v>0</v>
      </c>
      <c r="HO7" s="214">
        <v>0</v>
      </c>
      <c r="HP7" s="214">
        <v>488</v>
      </c>
      <c r="HQ7" s="214">
        <v>0</v>
      </c>
      <c r="HR7" s="214">
        <v>0</v>
      </c>
      <c r="HS7" s="214">
        <v>510</v>
      </c>
      <c r="HT7" s="214">
        <v>0</v>
      </c>
      <c r="HU7" s="214">
        <v>0</v>
      </c>
      <c r="HV7" s="214">
        <v>646</v>
      </c>
      <c r="HW7" s="214">
        <v>0</v>
      </c>
      <c r="HX7" s="214">
        <v>0</v>
      </c>
      <c r="HY7" s="214"/>
      <c r="HZ7" s="214">
        <v>0</v>
      </c>
      <c r="IA7" s="214"/>
      <c r="IB7" s="214"/>
      <c r="IC7" s="214">
        <v>0</v>
      </c>
      <c r="ID7" s="214"/>
      <c r="IE7" s="214"/>
      <c r="IF7" s="214">
        <v>0</v>
      </c>
      <c r="IG7" s="214"/>
      <c r="IH7" s="214"/>
      <c r="II7" s="214">
        <v>0</v>
      </c>
      <c r="IJ7" s="214"/>
      <c r="IK7" s="214"/>
      <c r="IL7" s="214">
        <v>0</v>
      </c>
      <c r="IM7" s="214"/>
      <c r="IN7" s="214"/>
      <c r="IO7" s="214">
        <v>0</v>
      </c>
      <c r="IP7" s="214"/>
      <c r="IQ7" s="214"/>
      <c r="IR7" s="214">
        <v>0</v>
      </c>
      <c r="IS7" s="327"/>
      <c r="IT7">
        <v>6</v>
      </c>
      <c r="IU7">
        <v>0</v>
      </c>
      <c r="IV7">
        <v>0</v>
      </c>
      <c r="IW7">
        <v>5</v>
      </c>
      <c r="IX7">
        <v>1</v>
      </c>
      <c r="IY7">
        <v>0</v>
      </c>
      <c r="IZ7">
        <v>14</v>
      </c>
      <c r="JA7">
        <v>0</v>
      </c>
      <c r="JB7">
        <v>0</v>
      </c>
      <c r="JC7">
        <v>12</v>
      </c>
      <c r="JD7">
        <v>0</v>
      </c>
      <c r="JE7">
        <v>0</v>
      </c>
      <c r="JF7">
        <v>13</v>
      </c>
      <c r="JG7">
        <v>1</v>
      </c>
      <c r="JH7">
        <v>0</v>
      </c>
      <c r="KD7" s="326">
        <v>36</v>
      </c>
      <c r="KE7" s="214">
        <v>23</v>
      </c>
      <c r="KF7" s="214">
        <v>0</v>
      </c>
      <c r="KG7" s="214">
        <v>27</v>
      </c>
      <c r="KH7" s="214">
        <v>14</v>
      </c>
      <c r="KI7" s="214">
        <v>0</v>
      </c>
      <c r="KJ7" s="214">
        <v>36</v>
      </c>
      <c r="KK7" s="214">
        <v>9</v>
      </c>
      <c r="KL7" s="214">
        <v>0</v>
      </c>
      <c r="KM7" s="214">
        <v>28</v>
      </c>
      <c r="KN7" s="214">
        <v>26</v>
      </c>
      <c r="KO7" s="214">
        <v>0</v>
      </c>
      <c r="KP7" s="214">
        <v>30</v>
      </c>
      <c r="KQ7" s="214">
        <v>13</v>
      </c>
      <c r="KR7" s="214">
        <v>1</v>
      </c>
      <c r="KS7" s="214"/>
      <c r="KT7" s="214"/>
      <c r="KU7" s="214"/>
      <c r="KV7" s="214"/>
      <c r="KW7" s="214"/>
      <c r="KX7" s="214"/>
      <c r="KY7" s="214"/>
      <c r="KZ7" s="214"/>
      <c r="LA7" s="214"/>
      <c r="LB7" s="214"/>
      <c r="LC7" s="214"/>
      <c r="LD7" s="214"/>
      <c r="LE7" s="214"/>
      <c r="LF7" s="214"/>
      <c r="LG7" s="214"/>
      <c r="LH7" s="214"/>
      <c r="LI7" s="214"/>
      <c r="LJ7" s="214"/>
      <c r="LK7" s="214"/>
      <c r="LL7" s="214"/>
      <c r="LM7" s="327"/>
      <c r="LN7">
        <v>1</v>
      </c>
      <c r="LO7">
        <v>1</v>
      </c>
      <c r="LP7">
        <v>0</v>
      </c>
      <c r="LQ7">
        <v>0</v>
      </c>
      <c r="LR7">
        <v>0</v>
      </c>
      <c r="LS7">
        <v>0</v>
      </c>
      <c r="LT7">
        <v>2</v>
      </c>
      <c r="LU7">
        <v>0</v>
      </c>
      <c r="LV7">
        <v>0</v>
      </c>
      <c r="LW7">
        <v>6</v>
      </c>
      <c r="LX7">
        <v>2</v>
      </c>
      <c r="LY7">
        <v>0</v>
      </c>
      <c r="LZ7">
        <v>4</v>
      </c>
      <c r="MA7">
        <v>3</v>
      </c>
      <c r="MB7">
        <v>0</v>
      </c>
      <c r="MX7" s="328">
        <v>20170316</v>
      </c>
      <c r="MY7">
        <f t="shared" si="4"/>
        <v>894</v>
      </c>
      <c r="MZ7">
        <f t="shared" si="0"/>
        <v>83</v>
      </c>
      <c r="NA7">
        <f t="shared" si="0"/>
        <v>1</v>
      </c>
      <c r="NB7">
        <f t="shared" si="0"/>
        <v>803</v>
      </c>
      <c r="NC7">
        <f t="shared" si="0"/>
        <v>68</v>
      </c>
      <c r="ND7">
        <f t="shared" si="0"/>
        <v>3</v>
      </c>
      <c r="NE7">
        <f t="shared" si="0"/>
        <v>707</v>
      </c>
      <c r="NF7">
        <f t="shared" si="0"/>
        <v>51</v>
      </c>
      <c r="NG7">
        <f t="shared" si="0"/>
        <v>9</v>
      </c>
      <c r="NH7">
        <f t="shared" si="0"/>
        <v>810</v>
      </c>
      <c r="NI7">
        <f t="shared" si="0"/>
        <v>93</v>
      </c>
      <c r="NJ7">
        <f t="shared" si="0"/>
        <v>2</v>
      </c>
      <c r="NK7">
        <f t="shared" si="0"/>
        <v>891</v>
      </c>
      <c r="NL7">
        <f t="shared" si="0"/>
        <v>75</v>
      </c>
      <c r="NM7">
        <f t="shared" si="0"/>
        <v>4</v>
      </c>
      <c r="NN7">
        <f t="shared" si="0"/>
        <v>0</v>
      </c>
      <c r="NO7">
        <f t="shared" si="0"/>
        <v>0</v>
      </c>
      <c r="NP7">
        <f t="shared" si="1"/>
        <v>0</v>
      </c>
      <c r="NQ7">
        <f t="shared" si="1"/>
        <v>0</v>
      </c>
      <c r="NR7">
        <f t="shared" si="1"/>
        <v>0</v>
      </c>
      <c r="NS7">
        <f t="shared" si="1"/>
        <v>0</v>
      </c>
      <c r="NT7">
        <f t="shared" si="1"/>
        <v>0</v>
      </c>
      <c r="NU7">
        <f t="shared" si="1"/>
        <v>0</v>
      </c>
      <c r="NV7">
        <f t="shared" si="1"/>
        <v>0</v>
      </c>
      <c r="NW7">
        <f t="shared" si="1"/>
        <v>0</v>
      </c>
      <c r="NX7">
        <f t="shared" si="1"/>
        <v>0</v>
      </c>
      <c r="NY7">
        <f t="shared" si="1"/>
        <v>0</v>
      </c>
      <c r="NZ7">
        <f t="shared" si="1"/>
        <v>0</v>
      </c>
      <c r="OA7">
        <f t="shared" si="1"/>
        <v>0</v>
      </c>
      <c r="OB7">
        <f t="shared" si="1"/>
        <v>0</v>
      </c>
      <c r="OC7">
        <f t="shared" si="1"/>
        <v>0</v>
      </c>
      <c r="OD7">
        <f t="shared" si="1"/>
        <v>0</v>
      </c>
      <c r="OE7">
        <f t="shared" si="1"/>
        <v>0</v>
      </c>
      <c r="OF7">
        <f t="shared" si="2"/>
        <v>0</v>
      </c>
      <c r="OG7">
        <f t="shared" si="2"/>
        <v>0</v>
      </c>
      <c r="OH7">
        <f t="shared" si="2"/>
        <v>0</v>
      </c>
      <c r="OI7" s="329"/>
      <c r="OJ7" s="330">
        <f t="shared" si="5"/>
        <v>4105</v>
      </c>
      <c r="OK7" s="331">
        <f t="shared" si="3"/>
        <v>370</v>
      </c>
      <c r="OL7" s="332">
        <f t="shared" si="3"/>
        <v>19</v>
      </c>
      <c r="OM7">
        <v>20170316</v>
      </c>
    </row>
    <row r="8" spans="1:403">
      <c r="A8" t="s">
        <v>51</v>
      </c>
      <c r="B8" s="326">
        <v>556</v>
      </c>
      <c r="C8" s="214">
        <v>559</v>
      </c>
      <c r="D8" s="214">
        <v>18</v>
      </c>
      <c r="E8" s="214">
        <v>682</v>
      </c>
      <c r="F8" s="214">
        <v>669</v>
      </c>
      <c r="G8" s="214">
        <v>20</v>
      </c>
      <c r="H8" s="214">
        <v>733</v>
      </c>
      <c r="I8" s="214">
        <v>605</v>
      </c>
      <c r="J8" s="214">
        <v>27</v>
      </c>
      <c r="K8" s="214">
        <v>750</v>
      </c>
      <c r="L8" s="214">
        <v>729</v>
      </c>
      <c r="M8" s="214">
        <v>22</v>
      </c>
      <c r="N8" s="214">
        <v>744</v>
      </c>
      <c r="O8" s="214">
        <v>718</v>
      </c>
      <c r="P8" s="214">
        <v>56</v>
      </c>
      <c r="Q8" s="214">
        <v>764</v>
      </c>
      <c r="R8" s="214">
        <v>843</v>
      </c>
      <c r="S8" s="214">
        <v>54</v>
      </c>
      <c r="T8" s="214"/>
      <c r="U8" s="214"/>
      <c r="V8" s="214"/>
      <c r="W8" s="214"/>
      <c r="X8" s="214"/>
      <c r="Y8" s="214"/>
      <c r="Z8" s="214"/>
      <c r="AA8" s="214"/>
      <c r="AB8" s="214"/>
      <c r="AC8" s="214"/>
      <c r="AD8" s="214"/>
      <c r="AE8" s="214"/>
      <c r="AF8" s="214"/>
      <c r="AG8" s="214"/>
      <c r="AH8" s="214"/>
      <c r="AI8" s="214"/>
      <c r="AJ8" s="214"/>
      <c r="AK8" s="327"/>
      <c r="AL8">
        <v>756</v>
      </c>
      <c r="AM8">
        <v>118</v>
      </c>
      <c r="AN8">
        <v>1</v>
      </c>
      <c r="AO8">
        <v>786</v>
      </c>
      <c r="AP8">
        <v>159</v>
      </c>
      <c r="AQ8">
        <v>3</v>
      </c>
      <c r="AR8">
        <v>768</v>
      </c>
      <c r="AS8">
        <v>134</v>
      </c>
      <c r="AT8">
        <v>1</v>
      </c>
      <c r="AU8">
        <v>874</v>
      </c>
      <c r="AV8">
        <v>156</v>
      </c>
      <c r="AW8">
        <v>2</v>
      </c>
      <c r="AX8">
        <v>753</v>
      </c>
      <c r="AY8">
        <v>167</v>
      </c>
      <c r="AZ8">
        <v>1</v>
      </c>
      <c r="BA8">
        <v>921</v>
      </c>
      <c r="BB8">
        <v>184</v>
      </c>
      <c r="BC8">
        <v>1</v>
      </c>
      <c r="BV8" s="326">
        <v>154</v>
      </c>
      <c r="BW8" s="214">
        <v>224</v>
      </c>
      <c r="BX8" s="214">
        <v>2</v>
      </c>
      <c r="BY8" s="214">
        <v>153</v>
      </c>
      <c r="BZ8" s="214">
        <v>261</v>
      </c>
      <c r="CA8" s="214">
        <v>0</v>
      </c>
      <c r="CB8" s="214">
        <v>162</v>
      </c>
      <c r="CC8" s="214">
        <v>264</v>
      </c>
      <c r="CD8" s="214">
        <v>0</v>
      </c>
      <c r="CE8" s="214">
        <v>145</v>
      </c>
      <c r="CF8" s="214">
        <v>267</v>
      </c>
      <c r="CG8" s="214">
        <v>0</v>
      </c>
      <c r="CH8" s="214">
        <v>167</v>
      </c>
      <c r="CI8" s="214">
        <v>311</v>
      </c>
      <c r="CJ8" s="214">
        <v>0</v>
      </c>
      <c r="CK8" s="214">
        <v>163</v>
      </c>
      <c r="CL8" s="214">
        <v>551</v>
      </c>
      <c r="CM8" s="214">
        <v>14</v>
      </c>
      <c r="CN8" s="214"/>
      <c r="CO8" s="214"/>
      <c r="CP8" s="214"/>
      <c r="CQ8" s="214"/>
      <c r="CR8" s="214"/>
      <c r="CS8" s="214"/>
      <c r="CT8" s="214"/>
      <c r="CU8" s="214"/>
      <c r="CV8" s="214"/>
      <c r="CW8" s="214"/>
      <c r="CX8" s="214"/>
      <c r="CY8" s="214"/>
      <c r="CZ8" s="214"/>
      <c r="DA8" s="214"/>
      <c r="DB8" s="214"/>
      <c r="DC8" s="214"/>
      <c r="DD8" s="214"/>
      <c r="DE8" s="327"/>
      <c r="DF8">
        <v>464</v>
      </c>
      <c r="DG8">
        <v>165</v>
      </c>
      <c r="DH8">
        <v>1</v>
      </c>
      <c r="DI8">
        <v>526</v>
      </c>
      <c r="DJ8">
        <v>174</v>
      </c>
      <c r="DK8">
        <v>7</v>
      </c>
      <c r="DL8">
        <v>552</v>
      </c>
      <c r="DM8">
        <v>147</v>
      </c>
      <c r="DN8">
        <v>4</v>
      </c>
      <c r="DO8">
        <v>608</v>
      </c>
      <c r="DP8">
        <v>177</v>
      </c>
      <c r="DQ8">
        <v>1</v>
      </c>
      <c r="DR8">
        <v>634</v>
      </c>
      <c r="DS8">
        <v>163</v>
      </c>
      <c r="DT8">
        <v>4</v>
      </c>
      <c r="DU8">
        <v>636</v>
      </c>
      <c r="DV8">
        <v>277</v>
      </c>
      <c r="DW8">
        <v>4</v>
      </c>
      <c r="EP8" s="326">
        <v>270</v>
      </c>
      <c r="EQ8" s="214">
        <v>332</v>
      </c>
      <c r="ER8" s="214">
        <v>12</v>
      </c>
      <c r="ES8" s="214">
        <v>235</v>
      </c>
      <c r="ET8" s="214">
        <v>308</v>
      </c>
      <c r="EU8" s="214">
        <v>13</v>
      </c>
      <c r="EV8" s="214">
        <v>312</v>
      </c>
      <c r="EW8" s="214">
        <v>225</v>
      </c>
      <c r="EX8" s="214">
        <v>9</v>
      </c>
      <c r="EY8" s="214">
        <v>350</v>
      </c>
      <c r="EZ8" s="214">
        <v>283</v>
      </c>
      <c r="FA8" s="214">
        <v>14</v>
      </c>
      <c r="FB8" s="214">
        <v>340</v>
      </c>
      <c r="FC8" s="214">
        <v>268</v>
      </c>
      <c r="FD8" s="214">
        <v>16</v>
      </c>
      <c r="FE8" s="214">
        <v>411</v>
      </c>
      <c r="FF8" s="214">
        <v>278</v>
      </c>
      <c r="FG8" s="214">
        <v>10</v>
      </c>
      <c r="FH8" s="214"/>
      <c r="FI8" s="214"/>
      <c r="FJ8" s="214"/>
      <c r="FK8" s="214"/>
      <c r="FL8" s="214"/>
      <c r="FM8" s="214"/>
      <c r="FN8" s="214"/>
      <c r="FO8" s="214"/>
      <c r="FP8" s="214"/>
      <c r="FQ8" s="214"/>
      <c r="FR8" s="214"/>
      <c r="FS8" s="214"/>
      <c r="FT8" s="214"/>
      <c r="FU8" s="214"/>
      <c r="FV8" s="214"/>
      <c r="FW8" s="214"/>
      <c r="FX8" s="214"/>
      <c r="FY8" s="327"/>
      <c r="FZ8">
        <v>658</v>
      </c>
      <c r="GA8">
        <v>279</v>
      </c>
      <c r="GB8">
        <v>3</v>
      </c>
      <c r="GC8">
        <v>677</v>
      </c>
      <c r="GD8">
        <v>357</v>
      </c>
      <c r="GE8">
        <v>0</v>
      </c>
      <c r="GF8">
        <v>657</v>
      </c>
      <c r="GG8">
        <v>320</v>
      </c>
      <c r="GH8">
        <v>1</v>
      </c>
      <c r="GI8">
        <v>876</v>
      </c>
      <c r="GJ8">
        <v>313</v>
      </c>
      <c r="GK8">
        <v>2</v>
      </c>
      <c r="GL8">
        <v>713</v>
      </c>
      <c r="GM8">
        <v>340</v>
      </c>
      <c r="GN8">
        <v>0</v>
      </c>
      <c r="GO8">
        <v>829</v>
      </c>
      <c r="GP8">
        <v>344</v>
      </c>
      <c r="GQ8">
        <v>1</v>
      </c>
      <c r="HJ8" s="326">
        <v>2488</v>
      </c>
      <c r="HK8" s="214">
        <v>0</v>
      </c>
      <c r="HL8" s="214">
        <v>0</v>
      </c>
      <c r="HM8" s="214">
        <v>3043</v>
      </c>
      <c r="HN8" s="214">
        <v>0</v>
      </c>
      <c r="HO8" s="214">
        <v>1</v>
      </c>
      <c r="HP8" s="214">
        <v>2795</v>
      </c>
      <c r="HQ8" s="214">
        <v>0</v>
      </c>
      <c r="HR8" s="214">
        <v>6</v>
      </c>
      <c r="HS8" s="214">
        <v>3811</v>
      </c>
      <c r="HT8" s="214">
        <v>0</v>
      </c>
      <c r="HU8" s="214">
        <v>2</v>
      </c>
      <c r="HV8" s="214">
        <v>3795</v>
      </c>
      <c r="HW8" s="214">
        <v>0</v>
      </c>
      <c r="HX8" s="214">
        <v>1</v>
      </c>
      <c r="HY8" s="214">
        <v>4441</v>
      </c>
      <c r="HZ8" s="214">
        <v>0</v>
      </c>
      <c r="IA8" s="214">
        <v>0</v>
      </c>
      <c r="IB8" s="214"/>
      <c r="IC8" s="214">
        <v>0</v>
      </c>
      <c r="ID8" s="214"/>
      <c r="IE8" s="214"/>
      <c r="IF8" s="214">
        <v>0</v>
      </c>
      <c r="IG8" s="214"/>
      <c r="IH8" s="214"/>
      <c r="II8" s="214">
        <v>0</v>
      </c>
      <c r="IJ8" s="214"/>
      <c r="IK8" s="214"/>
      <c r="IL8" s="214">
        <v>0</v>
      </c>
      <c r="IM8" s="214"/>
      <c r="IN8" s="214"/>
      <c r="IO8" s="214">
        <v>0</v>
      </c>
      <c r="IP8" s="214"/>
      <c r="IQ8" s="214"/>
      <c r="IR8" s="214">
        <v>0</v>
      </c>
      <c r="IS8" s="327"/>
      <c r="IT8">
        <v>393</v>
      </c>
      <c r="IU8">
        <v>200</v>
      </c>
      <c r="IV8">
        <v>0</v>
      </c>
      <c r="IW8">
        <v>371</v>
      </c>
      <c r="IX8">
        <v>209</v>
      </c>
      <c r="IY8">
        <v>1</v>
      </c>
      <c r="IZ8">
        <v>420</v>
      </c>
      <c r="JA8">
        <v>214</v>
      </c>
      <c r="JB8">
        <v>0</v>
      </c>
      <c r="JC8">
        <v>419</v>
      </c>
      <c r="JD8">
        <v>218</v>
      </c>
      <c r="JE8">
        <v>0</v>
      </c>
      <c r="JF8">
        <v>397</v>
      </c>
      <c r="JG8">
        <v>198</v>
      </c>
      <c r="JH8">
        <v>0</v>
      </c>
      <c r="JI8">
        <v>457</v>
      </c>
      <c r="JJ8">
        <v>298</v>
      </c>
      <c r="JK8">
        <v>0</v>
      </c>
      <c r="KD8" s="326">
        <v>568</v>
      </c>
      <c r="KE8" s="214">
        <v>629</v>
      </c>
      <c r="KF8" s="214">
        <v>1</v>
      </c>
      <c r="KG8" s="214">
        <v>546</v>
      </c>
      <c r="KH8" s="214">
        <v>566</v>
      </c>
      <c r="KI8" s="214">
        <v>3</v>
      </c>
      <c r="KJ8" s="214">
        <v>550</v>
      </c>
      <c r="KK8" s="214">
        <v>616</v>
      </c>
      <c r="KL8" s="214">
        <v>3</v>
      </c>
      <c r="KM8" s="214">
        <v>574</v>
      </c>
      <c r="KN8" s="214">
        <v>706</v>
      </c>
      <c r="KO8" s="214">
        <v>1</v>
      </c>
      <c r="KP8" s="214">
        <v>579</v>
      </c>
      <c r="KQ8" s="214">
        <v>737</v>
      </c>
      <c r="KR8" s="214">
        <v>2</v>
      </c>
      <c r="KS8" s="214">
        <v>666</v>
      </c>
      <c r="KT8" s="214">
        <v>691</v>
      </c>
      <c r="KU8" s="214">
        <v>6</v>
      </c>
      <c r="KV8" s="214"/>
      <c r="KW8" s="214"/>
      <c r="KX8" s="214"/>
      <c r="KY8" s="214"/>
      <c r="KZ8" s="214"/>
      <c r="LA8" s="214"/>
      <c r="LB8" s="214"/>
      <c r="LC8" s="214"/>
      <c r="LD8" s="214"/>
      <c r="LE8" s="214"/>
      <c r="LF8" s="214"/>
      <c r="LG8" s="214"/>
      <c r="LH8" s="214"/>
      <c r="LI8" s="214"/>
      <c r="LJ8" s="214"/>
      <c r="LK8" s="214"/>
      <c r="LL8" s="214"/>
      <c r="LM8" s="327"/>
      <c r="LN8">
        <v>37</v>
      </c>
      <c r="LO8">
        <v>46</v>
      </c>
      <c r="LP8">
        <v>0</v>
      </c>
      <c r="LQ8">
        <v>27</v>
      </c>
      <c r="LR8">
        <v>57</v>
      </c>
      <c r="LS8">
        <v>1</v>
      </c>
      <c r="LT8">
        <v>29</v>
      </c>
      <c r="LU8">
        <v>53</v>
      </c>
      <c r="LV8">
        <v>1</v>
      </c>
      <c r="LW8">
        <v>26</v>
      </c>
      <c r="LX8">
        <v>53</v>
      </c>
      <c r="LY8">
        <v>2</v>
      </c>
      <c r="LZ8">
        <v>39</v>
      </c>
      <c r="MA8">
        <v>51</v>
      </c>
      <c r="MB8">
        <v>1</v>
      </c>
      <c r="MC8">
        <v>33</v>
      </c>
      <c r="MD8">
        <v>73</v>
      </c>
      <c r="ME8">
        <v>0</v>
      </c>
      <c r="MX8" s="328">
        <v>20170314</v>
      </c>
      <c r="MY8">
        <f t="shared" si="4"/>
        <v>6344</v>
      </c>
      <c r="MZ8">
        <f t="shared" si="0"/>
        <v>2552</v>
      </c>
      <c r="NA8">
        <f t="shared" si="0"/>
        <v>38</v>
      </c>
      <c r="NB8">
        <f t="shared" si="0"/>
        <v>7046</v>
      </c>
      <c r="NC8">
        <f t="shared" si="0"/>
        <v>2760</v>
      </c>
      <c r="ND8">
        <f t="shared" si="0"/>
        <v>49</v>
      </c>
      <c r="NE8">
        <f t="shared" si="0"/>
        <v>6978</v>
      </c>
      <c r="NF8">
        <f t="shared" si="0"/>
        <v>2578</v>
      </c>
      <c r="NG8">
        <f t="shared" si="0"/>
        <v>52</v>
      </c>
      <c r="NH8">
        <f t="shared" si="0"/>
        <v>8433</v>
      </c>
      <c r="NI8">
        <f t="shared" si="0"/>
        <v>2902</v>
      </c>
      <c r="NJ8">
        <f t="shared" si="0"/>
        <v>46</v>
      </c>
      <c r="NK8">
        <f t="shared" si="0"/>
        <v>8161</v>
      </c>
      <c r="NL8">
        <f t="shared" si="0"/>
        <v>2953</v>
      </c>
      <c r="NM8">
        <f t="shared" si="0"/>
        <v>81</v>
      </c>
      <c r="NN8">
        <f t="shared" si="0"/>
        <v>9321</v>
      </c>
      <c r="NO8">
        <f t="shared" si="0"/>
        <v>3539</v>
      </c>
      <c r="NP8">
        <f t="shared" si="1"/>
        <v>90</v>
      </c>
      <c r="NQ8">
        <f t="shared" si="1"/>
        <v>0</v>
      </c>
      <c r="NR8">
        <f t="shared" si="1"/>
        <v>0</v>
      </c>
      <c r="NS8">
        <f t="shared" si="1"/>
        <v>0</v>
      </c>
      <c r="NT8">
        <f t="shared" si="1"/>
        <v>0</v>
      </c>
      <c r="NU8">
        <f t="shared" si="1"/>
        <v>0</v>
      </c>
      <c r="NV8">
        <f t="shared" si="1"/>
        <v>0</v>
      </c>
      <c r="NW8">
        <f t="shared" si="1"/>
        <v>0</v>
      </c>
      <c r="NX8">
        <f t="shared" si="1"/>
        <v>0</v>
      </c>
      <c r="NY8">
        <f t="shared" si="1"/>
        <v>0</v>
      </c>
      <c r="NZ8">
        <f t="shared" si="1"/>
        <v>0</v>
      </c>
      <c r="OA8">
        <f t="shared" si="1"/>
        <v>0</v>
      </c>
      <c r="OB8">
        <f t="shared" si="1"/>
        <v>0</v>
      </c>
      <c r="OC8">
        <f t="shared" si="1"/>
        <v>0</v>
      </c>
      <c r="OD8">
        <f t="shared" si="1"/>
        <v>0</v>
      </c>
      <c r="OE8">
        <f t="shared" si="1"/>
        <v>0</v>
      </c>
      <c r="OF8">
        <f t="shared" si="2"/>
        <v>0</v>
      </c>
      <c r="OG8">
        <f t="shared" si="2"/>
        <v>0</v>
      </c>
      <c r="OH8">
        <f t="shared" si="2"/>
        <v>0</v>
      </c>
      <c r="OI8" s="329"/>
      <c r="OJ8" s="330">
        <f t="shared" si="5"/>
        <v>46283</v>
      </c>
      <c r="OK8" s="331">
        <f t="shared" si="3"/>
        <v>17284</v>
      </c>
      <c r="OL8" s="332">
        <f t="shared" si="3"/>
        <v>356</v>
      </c>
      <c r="OM8">
        <v>20170419</v>
      </c>
    </row>
    <row r="9" spans="1:403">
      <c r="A9" t="s">
        <v>52</v>
      </c>
      <c r="B9" s="326">
        <v>1178</v>
      </c>
      <c r="C9" s="214">
        <v>866</v>
      </c>
      <c r="D9" s="214">
        <v>53</v>
      </c>
      <c r="E9" s="214">
        <v>1123</v>
      </c>
      <c r="F9" s="214">
        <v>998</v>
      </c>
      <c r="G9" s="214">
        <v>70</v>
      </c>
      <c r="H9" s="214">
        <v>1184</v>
      </c>
      <c r="I9" s="214">
        <v>955</v>
      </c>
      <c r="J9" s="214">
        <v>49</v>
      </c>
      <c r="K9" s="214">
        <v>1183</v>
      </c>
      <c r="L9" s="214">
        <v>751</v>
      </c>
      <c r="M9" s="214">
        <v>57</v>
      </c>
      <c r="N9" s="214">
        <v>1204</v>
      </c>
      <c r="O9" s="214">
        <v>1120</v>
      </c>
      <c r="P9" s="214">
        <v>51</v>
      </c>
      <c r="Q9" s="214">
        <v>1386</v>
      </c>
      <c r="R9" s="214">
        <v>1243</v>
      </c>
      <c r="S9" s="214">
        <v>74</v>
      </c>
      <c r="T9" s="214"/>
      <c r="U9" s="214"/>
      <c r="V9" s="214"/>
      <c r="W9" s="214"/>
      <c r="X9" s="214"/>
      <c r="Y9" s="214"/>
      <c r="Z9" s="214"/>
      <c r="AA9" s="214"/>
      <c r="AB9" s="214"/>
      <c r="AC9" s="214"/>
      <c r="AD9" s="214"/>
      <c r="AE9" s="214"/>
      <c r="AF9" s="214"/>
      <c r="AG9" s="214"/>
      <c r="AH9" s="214"/>
      <c r="AI9" s="214"/>
      <c r="AJ9" s="214"/>
      <c r="AK9" s="327"/>
      <c r="AL9">
        <v>1564</v>
      </c>
      <c r="AM9">
        <v>130</v>
      </c>
      <c r="AN9">
        <v>1</v>
      </c>
      <c r="AO9">
        <v>1321</v>
      </c>
      <c r="AP9">
        <v>172</v>
      </c>
      <c r="AQ9">
        <v>3</v>
      </c>
      <c r="AR9">
        <v>1632</v>
      </c>
      <c r="AS9">
        <v>141</v>
      </c>
      <c r="AT9">
        <v>6</v>
      </c>
      <c r="AU9">
        <v>1639</v>
      </c>
      <c r="AV9">
        <v>124</v>
      </c>
      <c r="AW9">
        <v>9</v>
      </c>
      <c r="AX9">
        <v>1749</v>
      </c>
      <c r="AY9">
        <v>133</v>
      </c>
      <c r="AZ9">
        <v>4</v>
      </c>
      <c r="BA9">
        <v>2202</v>
      </c>
      <c r="BB9">
        <v>154</v>
      </c>
      <c r="BC9">
        <v>4</v>
      </c>
      <c r="BV9" s="326">
        <v>315</v>
      </c>
      <c r="BW9" s="214">
        <v>204</v>
      </c>
      <c r="BX9" s="214">
        <v>6</v>
      </c>
      <c r="BY9" s="214">
        <v>336</v>
      </c>
      <c r="BZ9" s="214">
        <v>140</v>
      </c>
      <c r="CA9" s="214">
        <v>6</v>
      </c>
      <c r="CB9" s="214">
        <v>370</v>
      </c>
      <c r="CC9" s="214">
        <v>161</v>
      </c>
      <c r="CD9" s="214">
        <v>4</v>
      </c>
      <c r="CE9" s="214">
        <v>277</v>
      </c>
      <c r="CF9" s="214">
        <v>240</v>
      </c>
      <c r="CG9" s="214">
        <v>3</v>
      </c>
      <c r="CH9" s="214">
        <v>305</v>
      </c>
      <c r="CI9" s="214">
        <v>139</v>
      </c>
      <c r="CJ9" s="214">
        <v>1</v>
      </c>
      <c r="CK9" s="214">
        <v>362</v>
      </c>
      <c r="CL9" s="214">
        <v>180</v>
      </c>
      <c r="CM9" s="214">
        <v>1</v>
      </c>
      <c r="CN9" s="214"/>
      <c r="CO9" s="214"/>
      <c r="CP9" s="214"/>
      <c r="CQ9" s="214"/>
      <c r="CR9" s="214"/>
      <c r="CS9" s="214"/>
      <c r="CT9" s="214"/>
      <c r="CU9" s="214"/>
      <c r="CV9" s="214"/>
      <c r="CW9" s="214"/>
      <c r="CX9" s="214"/>
      <c r="CY9" s="214"/>
      <c r="CZ9" s="214"/>
      <c r="DA9" s="214"/>
      <c r="DB9" s="214"/>
      <c r="DC9" s="214"/>
      <c r="DD9" s="214"/>
      <c r="DE9" s="327"/>
      <c r="DF9">
        <v>1541</v>
      </c>
      <c r="DG9">
        <v>46</v>
      </c>
      <c r="DH9">
        <v>0</v>
      </c>
      <c r="DI9">
        <v>1716</v>
      </c>
      <c r="DJ9">
        <v>86</v>
      </c>
      <c r="DK9">
        <v>0</v>
      </c>
      <c r="DL9">
        <v>1985</v>
      </c>
      <c r="DM9">
        <v>36</v>
      </c>
      <c r="DN9">
        <v>1</v>
      </c>
      <c r="DO9">
        <v>1774</v>
      </c>
      <c r="DP9">
        <v>47</v>
      </c>
      <c r="DQ9">
        <v>1</v>
      </c>
      <c r="DR9">
        <v>2078</v>
      </c>
      <c r="DS9">
        <v>54</v>
      </c>
      <c r="DT9">
        <v>0</v>
      </c>
      <c r="DU9">
        <v>2416</v>
      </c>
      <c r="DV9">
        <v>87</v>
      </c>
      <c r="DW9">
        <v>0</v>
      </c>
      <c r="EP9" s="326">
        <v>2294</v>
      </c>
      <c r="EQ9" s="214">
        <v>2192</v>
      </c>
      <c r="ER9" s="214">
        <v>57</v>
      </c>
      <c r="ES9" s="214">
        <v>1579</v>
      </c>
      <c r="ET9" s="214">
        <v>1994</v>
      </c>
      <c r="EU9" s="214">
        <v>48</v>
      </c>
      <c r="EV9" s="214">
        <v>1802</v>
      </c>
      <c r="EW9" s="214">
        <v>2263</v>
      </c>
      <c r="EX9" s="214">
        <v>45</v>
      </c>
      <c r="EY9" s="214">
        <v>1800</v>
      </c>
      <c r="EZ9" s="214">
        <v>2102</v>
      </c>
      <c r="FA9" s="214">
        <v>36</v>
      </c>
      <c r="FB9" s="214">
        <v>1859</v>
      </c>
      <c r="FC9" s="214">
        <v>2102</v>
      </c>
      <c r="FD9" s="214">
        <v>37</v>
      </c>
      <c r="FE9" s="214">
        <v>2207</v>
      </c>
      <c r="FF9" s="214">
        <v>2293</v>
      </c>
      <c r="FG9" s="214">
        <v>49</v>
      </c>
      <c r="FH9" s="214"/>
      <c r="FI9" s="214"/>
      <c r="FJ9" s="214"/>
      <c r="FK9" s="214"/>
      <c r="FL9" s="214"/>
      <c r="FM9" s="214"/>
      <c r="FN9" s="214"/>
      <c r="FO9" s="214"/>
      <c r="FP9" s="214"/>
      <c r="FQ9" s="214"/>
      <c r="FR9" s="214"/>
      <c r="FS9" s="214"/>
      <c r="FT9" s="214"/>
      <c r="FU9" s="214"/>
      <c r="FV9" s="214"/>
      <c r="FW9" s="214"/>
      <c r="FX9" s="214"/>
      <c r="FY9" s="327"/>
      <c r="FZ9">
        <v>6025</v>
      </c>
      <c r="GA9">
        <v>1794</v>
      </c>
      <c r="GB9">
        <v>13</v>
      </c>
      <c r="GC9">
        <v>6004</v>
      </c>
      <c r="GD9">
        <v>2092</v>
      </c>
      <c r="GE9">
        <v>24</v>
      </c>
      <c r="GF9">
        <v>6461</v>
      </c>
      <c r="GG9">
        <v>1728</v>
      </c>
      <c r="GH9">
        <v>53</v>
      </c>
      <c r="GI9">
        <v>6551</v>
      </c>
      <c r="GJ9">
        <v>1930</v>
      </c>
      <c r="GK9">
        <v>112</v>
      </c>
      <c r="GL9">
        <v>5596</v>
      </c>
      <c r="GM9">
        <v>1858</v>
      </c>
      <c r="GN9">
        <v>28</v>
      </c>
      <c r="GO9">
        <v>6350</v>
      </c>
      <c r="GP9">
        <v>1788</v>
      </c>
      <c r="GQ9">
        <v>33</v>
      </c>
      <c r="HJ9" s="326">
        <v>15962</v>
      </c>
      <c r="HK9" s="214">
        <v>0</v>
      </c>
      <c r="HL9" s="214">
        <v>0</v>
      </c>
      <c r="HM9" s="214">
        <v>16204</v>
      </c>
      <c r="HN9" s="214">
        <v>0</v>
      </c>
      <c r="HO9" s="214">
        <v>2</v>
      </c>
      <c r="HP9" s="214">
        <v>18562</v>
      </c>
      <c r="HQ9" s="214">
        <v>0</v>
      </c>
      <c r="HR9" s="214">
        <v>0</v>
      </c>
      <c r="HS9" s="214">
        <v>17871</v>
      </c>
      <c r="HT9" s="214">
        <v>0</v>
      </c>
      <c r="HU9" s="214">
        <v>0</v>
      </c>
      <c r="HV9" s="214">
        <v>19076</v>
      </c>
      <c r="HW9" s="214">
        <v>0</v>
      </c>
      <c r="HX9" s="214">
        <v>1</v>
      </c>
      <c r="HY9" s="214">
        <v>22266</v>
      </c>
      <c r="HZ9" s="214">
        <v>0</v>
      </c>
      <c r="IA9" s="214">
        <v>0</v>
      </c>
      <c r="IB9" s="214"/>
      <c r="IC9" s="214">
        <v>0</v>
      </c>
      <c r="ID9" s="214"/>
      <c r="IE9" s="214"/>
      <c r="IF9" s="214">
        <v>0</v>
      </c>
      <c r="IG9" s="214"/>
      <c r="IH9" s="214"/>
      <c r="II9" s="214">
        <v>0</v>
      </c>
      <c r="IJ9" s="214"/>
      <c r="IK9" s="214"/>
      <c r="IL9" s="214">
        <v>0</v>
      </c>
      <c r="IM9" s="214"/>
      <c r="IN9" s="214"/>
      <c r="IO9" s="214">
        <v>0</v>
      </c>
      <c r="IP9" s="214"/>
      <c r="IQ9" s="214"/>
      <c r="IR9" s="214">
        <v>0</v>
      </c>
      <c r="IS9" s="327"/>
      <c r="IT9">
        <v>809</v>
      </c>
      <c r="IU9">
        <v>35</v>
      </c>
      <c r="IV9">
        <v>2</v>
      </c>
      <c r="IW9">
        <v>887</v>
      </c>
      <c r="IX9">
        <v>38</v>
      </c>
      <c r="IY9">
        <v>0</v>
      </c>
      <c r="IZ9">
        <v>752</v>
      </c>
      <c r="JA9">
        <v>32</v>
      </c>
      <c r="JB9">
        <v>2</v>
      </c>
      <c r="JC9">
        <v>867</v>
      </c>
      <c r="JD9">
        <v>34</v>
      </c>
      <c r="JE9">
        <v>5</v>
      </c>
      <c r="JF9">
        <v>877</v>
      </c>
      <c r="JG9">
        <v>39</v>
      </c>
      <c r="JH9">
        <v>1</v>
      </c>
      <c r="JI9">
        <v>1112</v>
      </c>
      <c r="JJ9">
        <v>36</v>
      </c>
      <c r="JK9">
        <v>1</v>
      </c>
      <c r="KD9" s="326">
        <v>1966</v>
      </c>
      <c r="KE9" s="214">
        <v>2197</v>
      </c>
      <c r="KF9" s="214">
        <v>12</v>
      </c>
      <c r="KG9" s="214">
        <v>1898</v>
      </c>
      <c r="KH9" s="214">
        <v>1997</v>
      </c>
      <c r="KI9" s="214">
        <v>13</v>
      </c>
      <c r="KJ9" s="214">
        <v>1912</v>
      </c>
      <c r="KK9" s="214">
        <v>2265</v>
      </c>
      <c r="KL9" s="214">
        <v>17</v>
      </c>
      <c r="KM9" s="214">
        <v>1970</v>
      </c>
      <c r="KN9" s="214">
        <v>1896</v>
      </c>
      <c r="KO9" s="214">
        <v>11</v>
      </c>
      <c r="KP9" s="214">
        <v>2072</v>
      </c>
      <c r="KQ9" s="214">
        <v>2136</v>
      </c>
      <c r="KR9" s="214">
        <v>5</v>
      </c>
      <c r="KS9" s="214">
        <v>2521</v>
      </c>
      <c r="KT9" s="214">
        <v>2253</v>
      </c>
      <c r="KU9" s="214">
        <v>10</v>
      </c>
      <c r="KV9" s="214"/>
      <c r="KW9" s="214"/>
      <c r="KX9" s="214"/>
      <c r="KY9" s="214"/>
      <c r="KZ9" s="214"/>
      <c r="LA9" s="214"/>
      <c r="LB9" s="214"/>
      <c r="LC9" s="214"/>
      <c r="LD9" s="214"/>
      <c r="LE9" s="214"/>
      <c r="LF9" s="214"/>
      <c r="LG9" s="214"/>
      <c r="LH9" s="214"/>
      <c r="LI9" s="214"/>
      <c r="LJ9" s="214"/>
      <c r="LK9" s="214"/>
      <c r="LL9" s="214"/>
      <c r="LM9" s="327"/>
      <c r="LN9">
        <v>70</v>
      </c>
      <c r="LO9">
        <v>332</v>
      </c>
      <c r="LP9">
        <v>4</v>
      </c>
      <c r="LQ9">
        <v>55</v>
      </c>
      <c r="LR9">
        <v>356</v>
      </c>
      <c r="LS9">
        <v>7</v>
      </c>
      <c r="LT9">
        <v>59</v>
      </c>
      <c r="LU9">
        <v>362</v>
      </c>
      <c r="LV9">
        <v>1</v>
      </c>
      <c r="LW9">
        <v>71</v>
      </c>
      <c r="LX9">
        <v>338</v>
      </c>
      <c r="LY9">
        <v>0</v>
      </c>
      <c r="LZ9">
        <v>75</v>
      </c>
      <c r="MA9">
        <v>353</v>
      </c>
      <c r="MB9">
        <v>2</v>
      </c>
      <c r="MC9">
        <v>71</v>
      </c>
      <c r="MD9">
        <v>338</v>
      </c>
      <c r="ME9">
        <v>2</v>
      </c>
      <c r="MX9" s="328">
        <v>20170317</v>
      </c>
      <c r="MY9">
        <f t="shared" si="4"/>
        <v>31724</v>
      </c>
      <c r="MZ9">
        <f t="shared" si="0"/>
        <v>7796</v>
      </c>
      <c r="NA9">
        <f t="shared" si="0"/>
        <v>148</v>
      </c>
      <c r="NB9">
        <f t="shared" si="0"/>
        <v>31123</v>
      </c>
      <c r="NC9">
        <f t="shared" si="0"/>
        <v>7873</v>
      </c>
      <c r="ND9">
        <f t="shared" si="0"/>
        <v>173</v>
      </c>
      <c r="NE9">
        <f t="shared" si="0"/>
        <v>34719</v>
      </c>
      <c r="NF9">
        <f t="shared" si="0"/>
        <v>7943</v>
      </c>
      <c r="NG9">
        <f t="shared" si="0"/>
        <v>178</v>
      </c>
      <c r="NH9">
        <f t="shared" si="0"/>
        <v>34003</v>
      </c>
      <c r="NI9">
        <f t="shared" si="0"/>
        <v>7462</v>
      </c>
      <c r="NJ9">
        <f t="shared" si="0"/>
        <v>234</v>
      </c>
      <c r="NK9">
        <f t="shared" si="0"/>
        <v>34891</v>
      </c>
      <c r="NL9">
        <f t="shared" si="0"/>
        <v>7934</v>
      </c>
      <c r="NM9">
        <f t="shared" si="0"/>
        <v>130</v>
      </c>
      <c r="NN9">
        <f t="shared" si="0"/>
        <v>40893</v>
      </c>
      <c r="NO9">
        <f t="shared" si="0"/>
        <v>8372</v>
      </c>
      <c r="NP9">
        <f t="shared" si="1"/>
        <v>174</v>
      </c>
      <c r="NQ9">
        <f t="shared" si="1"/>
        <v>0</v>
      </c>
      <c r="NR9">
        <f t="shared" si="1"/>
        <v>0</v>
      </c>
      <c r="NS9">
        <f t="shared" si="1"/>
        <v>0</v>
      </c>
      <c r="NT9">
        <f t="shared" si="1"/>
        <v>0</v>
      </c>
      <c r="NU9">
        <f t="shared" si="1"/>
        <v>0</v>
      </c>
      <c r="NV9">
        <f t="shared" si="1"/>
        <v>0</v>
      </c>
      <c r="NW9">
        <f t="shared" si="1"/>
        <v>0</v>
      </c>
      <c r="NX9">
        <f t="shared" si="1"/>
        <v>0</v>
      </c>
      <c r="NY9">
        <f t="shared" si="1"/>
        <v>0</v>
      </c>
      <c r="NZ9">
        <f t="shared" si="1"/>
        <v>0</v>
      </c>
      <c r="OA9">
        <f t="shared" si="1"/>
        <v>0</v>
      </c>
      <c r="OB9">
        <f t="shared" si="1"/>
        <v>0</v>
      </c>
      <c r="OC9">
        <f t="shared" si="1"/>
        <v>0</v>
      </c>
      <c r="OD9">
        <f t="shared" si="1"/>
        <v>0</v>
      </c>
      <c r="OE9">
        <f t="shared" si="1"/>
        <v>0</v>
      </c>
      <c r="OF9">
        <f t="shared" si="2"/>
        <v>0</v>
      </c>
      <c r="OG9">
        <f t="shared" si="2"/>
        <v>0</v>
      </c>
      <c r="OH9">
        <f t="shared" si="2"/>
        <v>0</v>
      </c>
      <c r="OI9" s="329"/>
      <c r="OJ9" s="330">
        <f t="shared" si="5"/>
        <v>207353</v>
      </c>
      <c r="OK9" s="331">
        <f t="shared" si="3"/>
        <v>47380</v>
      </c>
      <c r="OL9" s="332">
        <f t="shared" si="3"/>
        <v>1037</v>
      </c>
      <c r="OM9">
        <v>20190420</v>
      </c>
    </row>
    <row r="10" spans="1:403">
      <c r="A10" t="s">
        <v>53</v>
      </c>
      <c r="B10" s="326">
        <v>14</v>
      </c>
      <c r="C10" s="214">
        <v>16</v>
      </c>
      <c r="D10" s="214">
        <v>2</v>
      </c>
      <c r="E10" s="214">
        <v>7</v>
      </c>
      <c r="F10" s="214">
        <v>13</v>
      </c>
      <c r="G10" s="214">
        <v>0</v>
      </c>
      <c r="H10" s="214">
        <v>16</v>
      </c>
      <c r="I10" s="214">
        <v>12</v>
      </c>
      <c r="J10" s="214">
        <v>1</v>
      </c>
      <c r="K10" s="214">
        <v>31</v>
      </c>
      <c r="L10" s="214">
        <v>9</v>
      </c>
      <c r="M10" s="214">
        <v>0</v>
      </c>
      <c r="N10" s="214">
        <v>22</v>
      </c>
      <c r="O10" s="214">
        <v>17</v>
      </c>
      <c r="P10" s="214">
        <v>0</v>
      </c>
      <c r="Q10" s="214">
        <v>29</v>
      </c>
      <c r="R10" s="214">
        <v>30</v>
      </c>
      <c r="S10" s="214">
        <v>0</v>
      </c>
      <c r="T10" s="214"/>
      <c r="U10" s="214"/>
      <c r="V10" s="214"/>
      <c r="W10" s="214"/>
      <c r="X10" s="214"/>
      <c r="Y10" s="214"/>
      <c r="Z10" s="214"/>
      <c r="AA10" s="214"/>
      <c r="AB10" s="214"/>
      <c r="AC10" s="214"/>
      <c r="AD10" s="214"/>
      <c r="AE10" s="214"/>
      <c r="AF10" s="214"/>
      <c r="AG10" s="214"/>
      <c r="AH10" s="214"/>
      <c r="AI10" s="214"/>
      <c r="AJ10" s="214"/>
      <c r="AK10" s="327"/>
      <c r="AL10">
        <v>17</v>
      </c>
      <c r="AM10">
        <v>19</v>
      </c>
      <c r="AN10">
        <v>0</v>
      </c>
      <c r="AO10">
        <v>13</v>
      </c>
      <c r="AP10">
        <v>7</v>
      </c>
      <c r="AQ10">
        <v>0</v>
      </c>
      <c r="AR10">
        <v>10</v>
      </c>
      <c r="AS10">
        <v>2</v>
      </c>
      <c r="AT10">
        <v>0</v>
      </c>
      <c r="AU10">
        <v>14</v>
      </c>
      <c r="AV10">
        <v>4</v>
      </c>
      <c r="AW10">
        <v>0</v>
      </c>
      <c r="AX10">
        <v>16</v>
      </c>
      <c r="AY10">
        <v>8</v>
      </c>
      <c r="AZ10">
        <v>0</v>
      </c>
      <c r="BA10">
        <v>21</v>
      </c>
      <c r="BB10">
        <v>9</v>
      </c>
      <c r="BC10">
        <v>0</v>
      </c>
      <c r="BV10" s="326">
        <v>1</v>
      </c>
      <c r="BW10" s="214">
        <v>1</v>
      </c>
      <c r="BX10" s="214">
        <v>0</v>
      </c>
      <c r="BY10" s="214">
        <v>1</v>
      </c>
      <c r="BZ10" s="214">
        <v>0</v>
      </c>
      <c r="CA10" s="214">
        <v>0</v>
      </c>
      <c r="CB10" s="214">
        <v>3</v>
      </c>
      <c r="CC10" s="214">
        <v>0</v>
      </c>
      <c r="CD10" s="214">
        <v>0</v>
      </c>
      <c r="CE10" s="214">
        <v>3</v>
      </c>
      <c r="CF10" s="214">
        <v>0</v>
      </c>
      <c r="CG10" s="214">
        <v>0</v>
      </c>
      <c r="CH10" s="214">
        <v>1</v>
      </c>
      <c r="CI10" s="214">
        <v>0</v>
      </c>
      <c r="CJ10" s="214">
        <v>0</v>
      </c>
      <c r="CK10" s="214">
        <v>1</v>
      </c>
      <c r="CL10" s="214">
        <v>1</v>
      </c>
      <c r="CM10" s="214">
        <v>0</v>
      </c>
      <c r="CN10" s="214"/>
      <c r="CO10" s="214"/>
      <c r="CP10" s="214"/>
      <c r="CQ10" s="214"/>
      <c r="CR10" s="214"/>
      <c r="CS10" s="214"/>
      <c r="CT10" s="214"/>
      <c r="CU10" s="214"/>
      <c r="CV10" s="214"/>
      <c r="CW10" s="214"/>
      <c r="CX10" s="214"/>
      <c r="CY10" s="214"/>
      <c r="CZ10" s="214"/>
      <c r="DA10" s="214"/>
      <c r="DB10" s="214"/>
      <c r="DC10" s="214"/>
      <c r="DD10" s="214"/>
      <c r="DE10" s="327"/>
      <c r="DF10">
        <v>9</v>
      </c>
      <c r="DG10">
        <v>1</v>
      </c>
      <c r="DH10">
        <v>0</v>
      </c>
      <c r="DI10">
        <v>9</v>
      </c>
      <c r="DJ10">
        <v>0</v>
      </c>
      <c r="DK10">
        <v>0</v>
      </c>
      <c r="DL10">
        <v>9</v>
      </c>
      <c r="DM10">
        <v>3</v>
      </c>
      <c r="DN10">
        <v>0</v>
      </c>
      <c r="DO10">
        <v>12</v>
      </c>
      <c r="DP10">
        <v>3</v>
      </c>
      <c r="DQ10">
        <v>0</v>
      </c>
      <c r="DR10">
        <v>19</v>
      </c>
      <c r="DS10">
        <v>1</v>
      </c>
      <c r="DT10">
        <v>0</v>
      </c>
      <c r="DU10">
        <v>21</v>
      </c>
      <c r="DV10">
        <v>2</v>
      </c>
      <c r="DW10">
        <v>0</v>
      </c>
      <c r="EP10" s="326">
        <v>6</v>
      </c>
      <c r="EQ10" s="214">
        <v>2</v>
      </c>
      <c r="ER10" s="214">
        <v>0</v>
      </c>
      <c r="ES10" s="214">
        <v>6</v>
      </c>
      <c r="ET10" s="214">
        <v>0</v>
      </c>
      <c r="EU10" s="214">
        <v>0</v>
      </c>
      <c r="EV10" s="214">
        <v>7</v>
      </c>
      <c r="EW10" s="214">
        <v>0</v>
      </c>
      <c r="EX10" s="214">
        <v>0</v>
      </c>
      <c r="EY10" s="214">
        <v>3</v>
      </c>
      <c r="EZ10" s="214">
        <v>2</v>
      </c>
      <c r="FA10" s="214">
        <v>3</v>
      </c>
      <c r="FB10" s="214">
        <v>3</v>
      </c>
      <c r="FC10" s="214">
        <v>1</v>
      </c>
      <c r="FD10" s="214">
        <v>1</v>
      </c>
      <c r="FE10" s="214">
        <v>8</v>
      </c>
      <c r="FF10" s="214">
        <v>0</v>
      </c>
      <c r="FG10" s="214">
        <v>0</v>
      </c>
      <c r="FH10" s="214"/>
      <c r="FI10" s="214"/>
      <c r="FJ10" s="214"/>
      <c r="FK10" s="214"/>
      <c r="FL10" s="214"/>
      <c r="FM10" s="214"/>
      <c r="FN10" s="214"/>
      <c r="FO10" s="214"/>
      <c r="FP10" s="214"/>
      <c r="FQ10" s="214"/>
      <c r="FR10" s="214"/>
      <c r="FS10" s="214"/>
      <c r="FT10" s="214"/>
      <c r="FU10" s="214"/>
      <c r="FV10" s="214"/>
      <c r="FW10" s="214"/>
      <c r="FX10" s="214"/>
      <c r="FY10" s="327"/>
      <c r="FZ10">
        <v>12</v>
      </c>
      <c r="GA10">
        <v>6</v>
      </c>
      <c r="GB10">
        <v>0</v>
      </c>
      <c r="GC10">
        <v>10</v>
      </c>
      <c r="GD10">
        <v>2</v>
      </c>
      <c r="GE10">
        <v>0</v>
      </c>
      <c r="GF10">
        <v>14</v>
      </c>
      <c r="GG10">
        <v>6</v>
      </c>
      <c r="GH10">
        <v>0</v>
      </c>
      <c r="GI10">
        <v>17</v>
      </c>
      <c r="GJ10">
        <v>8</v>
      </c>
      <c r="GK10">
        <v>0</v>
      </c>
      <c r="GL10">
        <v>9</v>
      </c>
      <c r="GM10">
        <v>5</v>
      </c>
      <c r="GN10">
        <v>0</v>
      </c>
      <c r="GO10">
        <v>10</v>
      </c>
      <c r="GP10">
        <v>2</v>
      </c>
      <c r="GQ10">
        <v>0</v>
      </c>
      <c r="HJ10" s="326">
        <v>96</v>
      </c>
      <c r="HK10" s="214">
        <v>0</v>
      </c>
      <c r="HL10" s="214">
        <v>0</v>
      </c>
      <c r="HM10" s="214">
        <v>81</v>
      </c>
      <c r="HN10" s="214">
        <v>0</v>
      </c>
      <c r="HO10" s="214">
        <v>0</v>
      </c>
      <c r="HP10" s="214">
        <v>92</v>
      </c>
      <c r="HQ10" s="214">
        <v>0</v>
      </c>
      <c r="HR10" s="214">
        <v>0</v>
      </c>
      <c r="HS10" s="214">
        <v>106</v>
      </c>
      <c r="HT10" s="214">
        <v>0</v>
      </c>
      <c r="HU10" s="214">
        <v>0</v>
      </c>
      <c r="HV10" s="214">
        <v>115</v>
      </c>
      <c r="HW10" s="214">
        <v>0</v>
      </c>
      <c r="HX10" s="214">
        <v>0</v>
      </c>
      <c r="HY10" s="214">
        <v>130</v>
      </c>
      <c r="HZ10" s="214">
        <v>0</v>
      </c>
      <c r="IA10" s="214">
        <v>0</v>
      </c>
      <c r="IB10" s="214"/>
      <c r="IC10" s="214">
        <v>0</v>
      </c>
      <c r="ID10" s="214"/>
      <c r="IE10" s="214"/>
      <c r="IF10" s="214">
        <v>0</v>
      </c>
      <c r="IG10" s="214"/>
      <c r="IH10" s="214"/>
      <c r="II10" s="214">
        <v>0</v>
      </c>
      <c r="IJ10" s="214"/>
      <c r="IK10" s="214"/>
      <c r="IL10" s="214">
        <v>0</v>
      </c>
      <c r="IM10" s="214"/>
      <c r="IN10" s="214"/>
      <c r="IO10" s="214">
        <v>0</v>
      </c>
      <c r="IP10" s="214"/>
      <c r="IQ10" s="214"/>
      <c r="IR10" s="214">
        <v>0</v>
      </c>
      <c r="IS10" s="327"/>
      <c r="IT10">
        <v>7</v>
      </c>
      <c r="IU10">
        <v>0</v>
      </c>
      <c r="IV10">
        <v>0</v>
      </c>
      <c r="IW10">
        <v>10</v>
      </c>
      <c r="IX10">
        <v>1</v>
      </c>
      <c r="IY10">
        <v>0</v>
      </c>
      <c r="IZ10">
        <v>5</v>
      </c>
      <c r="JA10">
        <v>0</v>
      </c>
      <c r="JB10">
        <v>0</v>
      </c>
      <c r="JC10">
        <v>10</v>
      </c>
      <c r="JD10">
        <v>1</v>
      </c>
      <c r="JE10">
        <v>0</v>
      </c>
      <c r="JF10">
        <v>3</v>
      </c>
      <c r="JG10">
        <v>0</v>
      </c>
      <c r="JH10">
        <v>0</v>
      </c>
      <c r="JI10">
        <v>14</v>
      </c>
      <c r="JJ10">
        <v>2</v>
      </c>
      <c r="JK10">
        <v>0</v>
      </c>
      <c r="KD10" s="326">
        <v>16</v>
      </c>
      <c r="KE10" s="214">
        <v>14</v>
      </c>
      <c r="KF10" s="214">
        <v>0</v>
      </c>
      <c r="KG10" s="214">
        <v>22</v>
      </c>
      <c r="KH10" s="214">
        <v>12</v>
      </c>
      <c r="KI10" s="214">
        <v>0</v>
      </c>
      <c r="KJ10" s="214">
        <v>16</v>
      </c>
      <c r="KK10" s="214">
        <v>11</v>
      </c>
      <c r="KL10" s="214">
        <v>0</v>
      </c>
      <c r="KM10" s="214">
        <v>10</v>
      </c>
      <c r="KN10" s="214">
        <v>18</v>
      </c>
      <c r="KO10" s="214">
        <v>0</v>
      </c>
      <c r="KP10" s="214">
        <v>20</v>
      </c>
      <c r="KQ10" s="214">
        <v>11</v>
      </c>
      <c r="KR10" s="214">
        <v>0</v>
      </c>
      <c r="KS10" s="214">
        <v>35</v>
      </c>
      <c r="KT10" s="214">
        <v>12</v>
      </c>
      <c r="KU10" s="214">
        <v>0</v>
      </c>
      <c r="KV10" s="214"/>
      <c r="KW10" s="214"/>
      <c r="KX10" s="214"/>
      <c r="KY10" s="214"/>
      <c r="KZ10" s="214"/>
      <c r="LA10" s="214"/>
      <c r="LB10" s="214"/>
      <c r="LC10" s="214"/>
      <c r="LD10" s="214"/>
      <c r="LE10" s="214"/>
      <c r="LF10" s="214"/>
      <c r="LG10" s="214"/>
      <c r="LH10" s="214"/>
      <c r="LI10" s="214"/>
      <c r="LJ10" s="214"/>
      <c r="LK10" s="214"/>
      <c r="LL10" s="214"/>
      <c r="LM10" s="327"/>
      <c r="LN10">
        <v>2</v>
      </c>
      <c r="LO10">
        <v>11</v>
      </c>
      <c r="LP10">
        <v>0</v>
      </c>
      <c r="LQ10">
        <v>1</v>
      </c>
      <c r="LR10">
        <v>14</v>
      </c>
      <c r="LS10">
        <v>0</v>
      </c>
      <c r="LT10">
        <v>0</v>
      </c>
      <c r="LU10">
        <v>11</v>
      </c>
      <c r="LV10">
        <v>0</v>
      </c>
      <c r="LW10">
        <v>2</v>
      </c>
      <c r="LX10">
        <v>10</v>
      </c>
      <c r="LY10">
        <v>0</v>
      </c>
      <c r="LZ10">
        <v>2</v>
      </c>
      <c r="MA10">
        <v>17</v>
      </c>
      <c r="MB10">
        <v>0</v>
      </c>
      <c r="MC10">
        <v>0</v>
      </c>
      <c r="MD10">
        <v>11</v>
      </c>
      <c r="ME10">
        <v>1</v>
      </c>
      <c r="MX10" s="328">
        <v>20170313</v>
      </c>
      <c r="MY10">
        <f t="shared" si="4"/>
        <v>180</v>
      </c>
      <c r="MZ10">
        <f t="shared" si="0"/>
        <v>70</v>
      </c>
      <c r="NA10">
        <f t="shared" si="0"/>
        <v>2</v>
      </c>
      <c r="NB10">
        <f t="shared" si="0"/>
        <v>160</v>
      </c>
      <c r="NC10">
        <f t="shared" si="0"/>
        <v>49</v>
      </c>
      <c r="ND10">
        <f t="shared" si="0"/>
        <v>0</v>
      </c>
      <c r="NE10">
        <f t="shared" si="0"/>
        <v>172</v>
      </c>
      <c r="NF10">
        <f t="shared" si="0"/>
        <v>45</v>
      </c>
      <c r="NG10">
        <f t="shared" si="0"/>
        <v>1</v>
      </c>
      <c r="NH10">
        <f t="shared" si="0"/>
        <v>208</v>
      </c>
      <c r="NI10">
        <f t="shared" si="0"/>
        <v>55</v>
      </c>
      <c r="NJ10">
        <f t="shared" si="0"/>
        <v>3</v>
      </c>
      <c r="NK10">
        <f t="shared" si="0"/>
        <v>210</v>
      </c>
      <c r="NL10">
        <f t="shared" si="0"/>
        <v>60</v>
      </c>
      <c r="NM10">
        <f t="shared" si="0"/>
        <v>1</v>
      </c>
      <c r="NN10">
        <f t="shared" si="0"/>
        <v>269</v>
      </c>
      <c r="NO10">
        <f t="shared" si="0"/>
        <v>69</v>
      </c>
      <c r="NP10">
        <f t="shared" si="1"/>
        <v>1</v>
      </c>
      <c r="NQ10">
        <f t="shared" si="1"/>
        <v>0</v>
      </c>
      <c r="NR10">
        <f t="shared" si="1"/>
        <v>0</v>
      </c>
      <c r="NS10">
        <f t="shared" si="1"/>
        <v>0</v>
      </c>
      <c r="NT10">
        <f t="shared" si="1"/>
        <v>0</v>
      </c>
      <c r="NU10">
        <f t="shared" si="1"/>
        <v>0</v>
      </c>
      <c r="NV10">
        <f t="shared" si="1"/>
        <v>0</v>
      </c>
      <c r="NW10">
        <f t="shared" si="1"/>
        <v>0</v>
      </c>
      <c r="NX10">
        <f t="shared" si="1"/>
        <v>0</v>
      </c>
      <c r="NY10">
        <f t="shared" si="1"/>
        <v>0</v>
      </c>
      <c r="NZ10">
        <f t="shared" si="1"/>
        <v>0</v>
      </c>
      <c r="OA10">
        <f t="shared" si="1"/>
        <v>0</v>
      </c>
      <c r="OB10">
        <f t="shared" si="1"/>
        <v>0</v>
      </c>
      <c r="OC10">
        <f t="shared" si="1"/>
        <v>0</v>
      </c>
      <c r="OD10">
        <f t="shared" si="1"/>
        <v>0</v>
      </c>
      <c r="OE10">
        <f t="shared" si="1"/>
        <v>0</v>
      </c>
      <c r="OF10">
        <f t="shared" si="2"/>
        <v>0</v>
      </c>
      <c r="OG10">
        <f t="shared" si="2"/>
        <v>0</v>
      </c>
      <c r="OH10">
        <f t="shared" si="2"/>
        <v>0</v>
      </c>
      <c r="OI10" s="329"/>
      <c r="OJ10" s="330">
        <f t="shared" si="5"/>
        <v>1199</v>
      </c>
      <c r="OK10" s="331">
        <f t="shared" si="3"/>
        <v>348</v>
      </c>
      <c r="OL10" s="332">
        <f t="shared" si="3"/>
        <v>8</v>
      </c>
      <c r="OM10">
        <v>20170410</v>
      </c>
    </row>
    <row r="11" spans="1:403">
      <c r="A11" t="s">
        <v>54</v>
      </c>
      <c r="B11" s="326">
        <v>209</v>
      </c>
      <c r="C11" s="214">
        <v>33</v>
      </c>
      <c r="D11" s="214">
        <v>9</v>
      </c>
      <c r="E11" s="214">
        <v>137</v>
      </c>
      <c r="F11" s="214">
        <v>49</v>
      </c>
      <c r="G11" s="214">
        <v>6</v>
      </c>
      <c r="H11" s="214">
        <v>197</v>
      </c>
      <c r="I11" s="214">
        <v>64</v>
      </c>
      <c r="J11" s="214">
        <v>9</v>
      </c>
      <c r="K11" s="214">
        <v>206</v>
      </c>
      <c r="L11" s="214">
        <v>87</v>
      </c>
      <c r="M11" s="214">
        <v>3</v>
      </c>
      <c r="N11" s="214">
        <v>169</v>
      </c>
      <c r="O11" s="214">
        <v>73</v>
      </c>
      <c r="P11" s="214">
        <v>5</v>
      </c>
      <c r="Q11" s="214">
        <v>179</v>
      </c>
      <c r="R11" s="214">
        <v>57</v>
      </c>
      <c r="S11" s="214">
        <v>9</v>
      </c>
      <c r="T11" s="214"/>
      <c r="U11" s="214"/>
      <c r="V11" s="214"/>
      <c r="W11" s="214"/>
      <c r="X11" s="214"/>
      <c r="Y11" s="214"/>
      <c r="Z11" s="214"/>
      <c r="AA11" s="214"/>
      <c r="AB11" s="214"/>
      <c r="AC11" s="214"/>
      <c r="AD11" s="214"/>
      <c r="AE11" s="214"/>
      <c r="AF11" s="214"/>
      <c r="AG11" s="214"/>
      <c r="AH11" s="214"/>
      <c r="AI11" s="214"/>
      <c r="AJ11" s="214"/>
      <c r="AK11" s="327"/>
      <c r="AL11">
        <v>191</v>
      </c>
      <c r="AM11">
        <v>42</v>
      </c>
      <c r="AN11">
        <v>1</v>
      </c>
      <c r="AO11">
        <v>182</v>
      </c>
      <c r="AP11">
        <v>36</v>
      </c>
      <c r="AQ11">
        <v>1</v>
      </c>
      <c r="AR11">
        <v>173</v>
      </c>
      <c r="AS11">
        <v>37</v>
      </c>
      <c r="AT11">
        <v>3</v>
      </c>
      <c r="AU11">
        <v>208</v>
      </c>
      <c r="AV11">
        <v>28</v>
      </c>
      <c r="AW11">
        <v>0</v>
      </c>
      <c r="AX11">
        <v>187</v>
      </c>
      <c r="AY11">
        <v>34</v>
      </c>
      <c r="AZ11">
        <v>0</v>
      </c>
      <c r="BA11">
        <v>191</v>
      </c>
      <c r="BB11">
        <v>48</v>
      </c>
      <c r="BC11">
        <v>0</v>
      </c>
      <c r="BV11" s="326">
        <v>31</v>
      </c>
      <c r="BW11" s="214">
        <v>10</v>
      </c>
      <c r="BX11" s="214">
        <v>0</v>
      </c>
      <c r="BY11" s="214">
        <v>30</v>
      </c>
      <c r="BZ11" s="214">
        <v>18</v>
      </c>
      <c r="CA11" s="214">
        <v>0</v>
      </c>
      <c r="CB11" s="214">
        <v>49</v>
      </c>
      <c r="CC11" s="214">
        <v>25</v>
      </c>
      <c r="CD11" s="214">
        <v>0</v>
      </c>
      <c r="CE11" s="214">
        <v>90</v>
      </c>
      <c r="CF11" s="214">
        <v>21</v>
      </c>
      <c r="CG11" s="214">
        <v>0</v>
      </c>
      <c r="CH11" s="214">
        <v>38</v>
      </c>
      <c r="CI11" s="214">
        <v>26</v>
      </c>
      <c r="CJ11" s="214">
        <v>0</v>
      </c>
      <c r="CK11" s="214">
        <v>41</v>
      </c>
      <c r="CL11" s="214">
        <v>48</v>
      </c>
      <c r="CM11" s="214">
        <v>0</v>
      </c>
      <c r="CN11" s="214"/>
      <c r="CO11" s="214"/>
      <c r="CP11" s="214"/>
      <c r="CQ11" s="214"/>
      <c r="CR11" s="214"/>
      <c r="CS11" s="214"/>
      <c r="CT11" s="214"/>
      <c r="CU11" s="214"/>
      <c r="CV11" s="214"/>
      <c r="CW11" s="214"/>
      <c r="CX11" s="214"/>
      <c r="CY11" s="214"/>
      <c r="CZ11" s="214"/>
      <c r="DA11" s="214"/>
      <c r="DB11" s="214"/>
      <c r="DC11" s="214"/>
      <c r="DD11" s="214"/>
      <c r="DE11" s="327"/>
      <c r="DF11">
        <v>171</v>
      </c>
      <c r="DG11">
        <v>31</v>
      </c>
      <c r="DH11">
        <v>0</v>
      </c>
      <c r="DI11">
        <v>193</v>
      </c>
      <c r="DJ11">
        <v>27</v>
      </c>
      <c r="DK11">
        <v>0</v>
      </c>
      <c r="DL11">
        <v>171</v>
      </c>
      <c r="DM11">
        <v>38</v>
      </c>
      <c r="DN11">
        <v>0</v>
      </c>
      <c r="DO11">
        <v>166</v>
      </c>
      <c r="DP11">
        <v>31</v>
      </c>
      <c r="DQ11">
        <v>0</v>
      </c>
      <c r="DR11">
        <v>170</v>
      </c>
      <c r="DS11">
        <v>38</v>
      </c>
      <c r="DT11">
        <v>0</v>
      </c>
      <c r="DU11">
        <v>196</v>
      </c>
      <c r="DV11">
        <v>43</v>
      </c>
      <c r="DW11">
        <v>0</v>
      </c>
      <c r="EP11" s="326">
        <v>65</v>
      </c>
      <c r="EQ11" s="214">
        <v>53</v>
      </c>
      <c r="ER11" s="214">
        <v>1</v>
      </c>
      <c r="ES11" s="214">
        <v>93</v>
      </c>
      <c r="ET11" s="214">
        <v>49</v>
      </c>
      <c r="EU11" s="214">
        <v>2</v>
      </c>
      <c r="EV11" s="214">
        <v>93</v>
      </c>
      <c r="EW11" s="214">
        <v>39</v>
      </c>
      <c r="EX11" s="214">
        <v>4</v>
      </c>
      <c r="EY11" s="214">
        <v>95</v>
      </c>
      <c r="EZ11" s="214">
        <v>28</v>
      </c>
      <c r="FA11" s="214">
        <v>7</v>
      </c>
      <c r="FB11" s="214">
        <v>84</v>
      </c>
      <c r="FC11" s="214">
        <v>33</v>
      </c>
      <c r="FD11" s="214">
        <v>1</v>
      </c>
      <c r="FE11" s="214">
        <v>112</v>
      </c>
      <c r="FF11" s="214">
        <v>58</v>
      </c>
      <c r="FG11" s="214">
        <v>5</v>
      </c>
      <c r="FH11" s="214"/>
      <c r="FI11" s="214"/>
      <c r="FJ11" s="214"/>
      <c r="FK11" s="214"/>
      <c r="FL11" s="214"/>
      <c r="FM11" s="214"/>
      <c r="FN11" s="214"/>
      <c r="FO11" s="214"/>
      <c r="FP11" s="214"/>
      <c r="FQ11" s="214"/>
      <c r="FR11" s="214"/>
      <c r="FS11" s="214"/>
      <c r="FT11" s="214"/>
      <c r="FU11" s="214"/>
      <c r="FV11" s="214"/>
      <c r="FW11" s="214"/>
      <c r="FX11" s="214"/>
      <c r="FY11" s="327"/>
      <c r="FZ11">
        <v>236</v>
      </c>
      <c r="GA11">
        <v>33</v>
      </c>
      <c r="GB11">
        <v>0</v>
      </c>
      <c r="GC11">
        <v>178</v>
      </c>
      <c r="GD11">
        <v>57</v>
      </c>
      <c r="GE11">
        <v>1</v>
      </c>
      <c r="GF11">
        <v>206</v>
      </c>
      <c r="GG11">
        <v>54</v>
      </c>
      <c r="GH11">
        <v>0</v>
      </c>
      <c r="GI11">
        <v>238</v>
      </c>
      <c r="GJ11">
        <v>47</v>
      </c>
      <c r="GK11">
        <v>0</v>
      </c>
      <c r="GL11">
        <v>189</v>
      </c>
      <c r="GM11">
        <v>81</v>
      </c>
      <c r="GN11">
        <v>0</v>
      </c>
      <c r="GO11">
        <v>245</v>
      </c>
      <c r="GP11">
        <v>61</v>
      </c>
      <c r="GQ11">
        <v>1</v>
      </c>
      <c r="HJ11" s="326">
        <v>1127</v>
      </c>
      <c r="HK11" s="214">
        <v>0</v>
      </c>
      <c r="HL11" s="214">
        <v>0</v>
      </c>
      <c r="HM11" s="214">
        <v>1253</v>
      </c>
      <c r="HN11" s="214">
        <v>0</v>
      </c>
      <c r="HO11" s="214">
        <v>0</v>
      </c>
      <c r="HP11" s="214">
        <v>1130</v>
      </c>
      <c r="HQ11" s="214">
        <v>0</v>
      </c>
      <c r="HR11" s="214">
        <v>0</v>
      </c>
      <c r="HS11" s="214">
        <v>1205</v>
      </c>
      <c r="HT11" s="214">
        <v>0</v>
      </c>
      <c r="HU11" s="214">
        <v>0</v>
      </c>
      <c r="HV11" s="214">
        <v>1067</v>
      </c>
      <c r="HW11" s="214">
        <v>0</v>
      </c>
      <c r="HX11" s="214">
        <v>0</v>
      </c>
      <c r="HY11" s="214">
        <v>1289</v>
      </c>
      <c r="HZ11" s="214">
        <v>0</v>
      </c>
      <c r="IA11" s="214">
        <v>0</v>
      </c>
      <c r="IB11" s="214"/>
      <c r="IC11" s="214">
        <v>0</v>
      </c>
      <c r="ID11" s="214"/>
      <c r="IE11" s="214"/>
      <c r="IF11" s="214">
        <v>0</v>
      </c>
      <c r="IG11" s="214"/>
      <c r="IH11" s="214"/>
      <c r="II11" s="214">
        <v>0</v>
      </c>
      <c r="IJ11" s="214"/>
      <c r="IK11" s="214"/>
      <c r="IL11" s="214">
        <v>0</v>
      </c>
      <c r="IM11" s="214"/>
      <c r="IN11" s="214"/>
      <c r="IO11" s="214">
        <v>0</v>
      </c>
      <c r="IP11" s="214"/>
      <c r="IQ11" s="214"/>
      <c r="IR11" s="214">
        <v>0</v>
      </c>
      <c r="IS11" s="327"/>
      <c r="IT11">
        <v>198</v>
      </c>
      <c r="IU11">
        <v>55</v>
      </c>
      <c r="IV11">
        <v>0</v>
      </c>
      <c r="IW11">
        <v>237</v>
      </c>
      <c r="IX11">
        <v>53</v>
      </c>
      <c r="IY11">
        <v>0</v>
      </c>
      <c r="IZ11">
        <v>175</v>
      </c>
      <c r="JA11">
        <v>58</v>
      </c>
      <c r="JB11">
        <v>0</v>
      </c>
      <c r="JC11">
        <v>207</v>
      </c>
      <c r="JD11">
        <v>62</v>
      </c>
      <c r="JE11">
        <v>0</v>
      </c>
      <c r="JF11">
        <v>218</v>
      </c>
      <c r="JG11">
        <v>70</v>
      </c>
      <c r="JH11">
        <v>0</v>
      </c>
      <c r="JI11">
        <v>207</v>
      </c>
      <c r="JJ11">
        <v>92</v>
      </c>
      <c r="JK11">
        <v>0</v>
      </c>
      <c r="KD11" s="326">
        <v>156</v>
      </c>
      <c r="KE11" s="214">
        <v>48</v>
      </c>
      <c r="KF11" s="214">
        <v>0</v>
      </c>
      <c r="KG11" s="214">
        <v>170</v>
      </c>
      <c r="KH11" s="214">
        <v>73</v>
      </c>
      <c r="KI11" s="214">
        <v>0</v>
      </c>
      <c r="KJ11" s="214">
        <v>164</v>
      </c>
      <c r="KK11" s="214">
        <v>47</v>
      </c>
      <c r="KL11" s="214">
        <v>0</v>
      </c>
      <c r="KM11" s="214">
        <v>181</v>
      </c>
      <c r="KN11" s="214">
        <v>66</v>
      </c>
      <c r="KO11" s="214">
        <v>0</v>
      </c>
      <c r="KP11" s="214">
        <v>204</v>
      </c>
      <c r="KQ11" s="214">
        <v>49</v>
      </c>
      <c r="KR11" s="214">
        <v>0</v>
      </c>
      <c r="KS11" s="214">
        <v>234</v>
      </c>
      <c r="KT11" s="214">
        <v>67</v>
      </c>
      <c r="KU11" s="214">
        <v>0</v>
      </c>
      <c r="KV11" s="214"/>
      <c r="KW11" s="214"/>
      <c r="KX11" s="214"/>
      <c r="KY11" s="214"/>
      <c r="KZ11" s="214"/>
      <c r="LA11" s="214"/>
      <c r="LB11" s="214"/>
      <c r="LC11" s="214"/>
      <c r="LD11" s="214"/>
      <c r="LE11" s="214"/>
      <c r="LF11" s="214"/>
      <c r="LG11" s="214"/>
      <c r="LH11" s="214"/>
      <c r="LI11" s="214"/>
      <c r="LJ11" s="214"/>
      <c r="LK11" s="214"/>
      <c r="LL11" s="214"/>
      <c r="LM11" s="327"/>
      <c r="LN11">
        <v>15</v>
      </c>
      <c r="LO11">
        <v>41</v>
      </c>
      <c r="LP11">
        <v>1</v>
      </c>
      <c r="LQ11">
        <v>9</v>
      </c>
      <c r="LR11">
        <v>58</v>
      </c>
      <c r="LS11">
        <v>2</v>
      </c>
      <c r="LT11">
        <v>8</v>
      </c>
      <c r="LU11">
        <v>25</v>
      </c>
      <c r="LV11">
        <v>0</v>
      </c>
      <c r="LW11">
        <v>5</v>
      </c>
      <c r="LX11">
        <v>47</v>
      </c>
      <c r="LY11">
        <v>1</v>
      </c>
      <c r="LZ11">
        <v>16</v>
      </c>
      <c r="MA11">
        <v>41</v>
      </c>
      <c r="MB11">
        <v>0</v>
      </c>
      <c r="MC11">
        <v>8</v>
      </c>
      <c r="MD11">
        <v>49</v>
      </c>
      <c r="ME11">
        <v>1</v>
      </c>
      <c r="MX11" s="328">
        <v>20170316</v>
      </c>
      <c r="MY11">
        <f t="shared" si="4"/>
        <v>2399</v>
      </c>
      <c r="MZ11">
        <f t="shared" si="0"/>
        <v>346</v>
      </c>
      <c r="NA11">
        <f t="shared" si="0"/>
        <v>12</v>
      </c>
      <c r="NB11">
        <f t="shared" si="0"/>
        <v>2482</v>
      </c>
      <c r="NC11">
        <f t="shared" si="0"/>
        <v>420</v>
      </c>
      <c r="ND11">
        <f t="shared" si="0"/>
        <v>12</v>
      </c>
      <c r="NE11">
        <f t="shared" si="0"/>
        <v>2366</v>
      </c>
      <c r="NF11">
        <f t="shared" si="0"/>
        <v>387</v>
      </c>
      <c r="NG11">
        <f t="shared" si="0"/>
        <v>16</v>
      </c>
      <c r="NH11">
        <f t="shared" si="0"/>
        <v>2601</v>
      </c>
      <c r="NI11">
        <f t="shared" si="0"/>
        <v>417</v>
      </c>
      <c r="NJ11">
        <f t="shared" ref="NJ11:NY26" si="6">SUM(M11+AW11+CG11+DQ11+FA11+GK11+HU11+JE11+KO11+LY11)</f>
        <v>11</v>
      </c>
      <c r="NK11">
        <f t="shared" si="6"/>
        <v>2342</v>
      </c>
      <c r="NL11">
        <f t="shared" si="6"/>
        <v>445</v>
      </c>
      <c r="NM11">
        <f t="shared" si="6"/>
        <v>6</v>
      </c>
      <c r="NN11">
        <f t="shared" si="6"/>
        <v>2702</v>
      </c>
      <c r="NO11">
        <f t="shared" si="6"/>
        <v>523</v>
      </c>
      <c r="NP11">
        <f t="shared" si="6"/>
        <v>16</v>
      </c>
      <c r="NQ11">
        <f t="shared" si="6"/>
        <v>0</v>
      </c>
      <c r="NR11">
        <f t="shared" si="6"/>
        <v>0</v>
      </c>
      <c r="NS11">
        <f t="shared" si="6"/>
        <v>0</v>
      </c>
      <c r="NT11">
        <f t="shared" si="6"/>
        <v>0</v>
      </c>
      <c r="NU11">
        <f t="shared" si="6"/>
        <v>0</v>
      </c>
      <c r="NV11">
        <f t="shared" si="6"/>
        <v>0</v>
      </c>
      <c r="NW11">
        <f t="shared" si="6"/>
        <v>0</v>
      </c>
      <c r="NX11">
        <f t="shared" si="6"/>
        <v>0</v>
      </c>
      <c r="NY11">
        <f t="shared" si="6"/>
        <v>0</v>
      </c>
      <c r="NZ11">
        <f t="shared" ref="NZ11:OH39" si="7">SUM(AC11+BM11+CW11+EG11+FQ11+HA11+IK11+JU11+LE11+MO11)</f>
        <v>0</v>
      </c>
      <c r="OA11">
        <f t="shared" si="7"/>
        <v>0</v>
      </c>
      <c r="OB11">
        <f t="shared" si="7"/>
        <v>0</v>
      </c>
      <c r="OC11">
        <f t="shared" si="7"/>
        <v>0</v>
      </c>
      <c r="OD11">
        <f t="shared" si="7"/>
        <v>0</v>
      </c>
      <c r="OE11">
        <f t="shared" si="7"/>
        <v>0</v>
      </c>
      <c r="OF11">
        <f t="shared" si="7"/>
        <v>0</v>
      </c>
      <c r="OG11">
        <f t="shared" si="7"/>
        <v>0</v>
      </c>
      <c r="OH11">
        <f t="shared" si="7"/>
        <v>0</v>
      </c>
      <c r="OI11" s="329"/>
      <c r="OJ11" s="330">
        <f t="shared" si="5"/>
        <v>14892</v>
      </c>
      <c r="OK11" s="331">
        <f t="shared" si="3"/>
        <v>2538</v>
      </c>
      <c r="OL11" s="332">
        <f t="shared" si="3"/>
        <v>73</v>
      </c>
      <c r="OM11">
        <v>20170414</v>
      </c>
    </row>
    <row r="12" spans="1:403">
      <c r="A12" t="s">
        <v>55</v>
      </c>
      <c r="B12" s="326">
        <v>94</v>
      </c>
      <c r="C12" s="214">
        <v>235</v>
      </c>
      <c r="D12" s="214">
        <v>14</v>
      </c>
      <c r="E12" s="214">
        <v>92</v>
      </c>
      <c r="F12" s="214">
        <v>166</v>
      </c>
      <c r="G12" s="214">
        <v>17</v>
      </c>
      <c r="H12" s="214">
        <v>110</v>
      </c>
      <c r="I12" s="214">
        <v>165</v>
      </c>
      <c r="J12" s="214">
        <v>18</v>
      </c>
      <c r="K12" s="214">
        <v>95</v>
      </c>
      <c r="L12" s="214">
        <v>204</v>
      </c>
      <c r="M12" s="214">
        <v>12</v>
      </c>
      <c r="N12" s="214">
        <v>118</v>
      </c>
      <c r="O12" s="214">
        <v>220</v>
      </c>
      <c r="P12" s="214">
        <v>20</v>
      </c>
      <c r="Q12" s="214">
        <v>117</v>
      </c>
      <c r="R12" s="214">
        <v>240</v>
      </c>
      <c r="S12" s="214">
        <v>12</v>
      </c>
      <c r="T12" s="214"/>
      <c r="U12" s="214"/>
      <c r="V12" s="214"/>
      <c r="W12" s="214"/>
      <c r="X12" s="214"/>
      <c r="Y12" s="214"/>
      <c r="Z12" s="214"/>
      <c r="AA12" s="214"/>
      <c r="AB12" s="214"/>
      <c r="AC12" s="214"/>
      <c r="AD12" s="214"/>
      <c r="AE12" s="214"/>
      <c r="AF12" s="214"/>
      <c r="AG12" s="214"/>
      <c r="AH12" s="214"/>
      <c r="AI12" s="214"/>
      <c r="AJ12" s="214"/>
      <c r="AK12" s="327"/>
      <c r="AL12">
        <v>107</v>
      </c>
      <c r="AM12">
        <v>60</v>
      </c>
      <c r="AN12">
        <v>0</v>
      </c>
      <c r="AO12">
        <v>119</v>
      </c>
      <c r="AP12">
        <v>69</v>
      </c>
      <c r="AQ12">
        <v>0</v>
      </c>
      <c r="AR12">
        <v>129</v>
      </c>
      <c r="AS12">
        <v>51</v>
      </c>
      <c r="AT12">
        <v>1</v>
      </c>
      <c r="AU12">
        <v>142</v>
      </c>
      <c r="AV12">
        <v>59</v>
      </c>
      <c r="AW12">
        <v>0</v>
      </c>
      <c r="AX12">
        <v>164</v>
      </c>
      <c r="AY12">
        <v>86</v>
      </c>
      <c r="AZ12">
        <v>0</v>
      </c>
      <c r="BA12">
        <v>144</v>
      </c>
      <c r="BB12">
        <v>103</v>
      </c>
      <c r="BC12">
        <v>0</v>
      </c>
      <c r="BV12" s="326">
        <v>21</v>
      </c>
      <c r="BW12" s="214">
        <v>21</v>
      </c>
      <c r="BX12" s="214">
        <v>0</v>
      </c>
      <c r="BY12" s="214">
        <v>18</v>
      </c>
      <c r="BZ12" s="214">
        <v>29</v>
      </c>
      <c r="CA12" s="214">
        <v>0</v>
      </c>
      <c r="CB12" s="214">
        <v>12</v>
      </c>
      <c r="CC12" s="214">
        <v>21</v>
      </c>
      <c r="CD12" s="214">
        <v>0</v>
      </c>
      <c r="CE12" s="214">
        <v>21</v>
      </c>
      <c r="CF12" s="214">
        <v>12</v>
      </c>
      <c r="CG12" s="214">
        <v>0</v>
      </c>
      <c r="CH12" s="214">
        <v>22</v>
      </c>
      <c r="CI12" s="214">
        <v>19</v>
      </c>
      <c r="CJ12" s="214">
        <v>0</v>
      </c>
      <c r="CK12" s="214">
        <v>23</v>
      </c>
      <c r="CL12" s="214">
        <v>34</v>
      </c>
      <c r="CM12" s="214">
        <v>0</v>
      </c>
      <c r="CN12" s="214"/>
      <c r="CO12" s="214"/>
      <c r="CP12" s="214"/>
      <c r="CQ12" s="214"/>
      <c r="CR12" s="214"/>
      <c r="CS12" s="214"/>
      <c r="CT12" s="214"/>
      <c r="CU12" s="214"/>
      <c r="CV12" s="214"/>
      <c r="CW12" s="214"/>
      <c r="CX12" s="214"/>
      <c r="CY12" s="214"/>
      <c r="CZ12" s="214"/>
      <c r="DA12" s="214"/>
      <c r="DB12" s="214"/>
      <c r="DC12" s="214"/>
      <c r="DD12" s="214"/>
      <c r="DE12" s="327"/>
      <c r="DF12">
        <v>73</v>
      </c>
      <c r="DG12">
        <v>43</v>
      </c>
      <c r="DH12">
        <v>0</v>
      </c>
      <c r="DI12">
        <v>87</v>
      </c>
      <c r="DJ12">
        <v>59</v>
      </c>
      <c r="DK12">
        <v>0</v>
      </c>
      <c r="DL12">
        <v>76</v>
      </c>
      <c r="DM12">
        <v>32</v>
      </c>
      <c r="DN12">
        <v>0</v>
      </c>
      <c r="DO12">
        <v>107</v>
      </c>
      <c r="DP12">
        <v>32</v>
      </c>
      <c r="DQ12">
        <v>0</v>
      </c>
      <c r="DR12">
        <v>78</v>
      </c>
      <c r="DS12">
        <v>53</v>
      </c>
      <c r="DT12">
        <v>0</v>
      </c>
      <c r="DU12">
        <v>112</v>
      </c>
      <c r="DV12">
        <v>79</v>
      </c>
      <c r="DW12">
        <v>0</v>
      </c>
      <c r="EP12" s="326">
        <v>74</v>
      </c>
      <c r="EQ12" s="214">
        <v>86</v>
      </c>
      <c r="ER12" s="214">
        <v>2</v>
      </c>
      <c r="ES12" s="214">
        <v>78</v>
      </c>
      <c r="ET12" s="214">
        <v>57</v>
      </c>
      <c r="EU12" s="214">
        <v>2</v>
      </c>
      <c r="EV12" s="214">
        <v>82</v>
      </c>
      <c r="EW12" s="214">
        <v>46</v>
      </c>
      <c r="EX12" s="214">
        <v>1</v>
      </c>
      <c r="EY12" s="214">
        <v>103</v>
      </c>
      <c r="EZ12" s="214">
        <v>68</v>
      </c>
      <c r="FA12" s="214">
        <v>2</v>
      </c>
      <c r="FB12" s="214">
        <v>82</v>
      </c>
      <c r="FC12" s="214">
        <v>41</v>
      </c>
      <c r="FD12" s="214">
        <v>2</v>
      </c>
      <c r="FE12" s="214">
        <v>101</v>
      </c>
      <c r="FF12" s="214">
        <v>53</v>
      </c>
      <c r="FG12" s="214">
        <v>0</v>
      </c>
      <c r="FH12" s="214"/>
      <c r="FI12" s="214"/>
      <c r="FJ12" s="214"/>
      <c r="FK12" s="214"/>
      <c r="FL12" s="214"/>
      <c r="FM12" s="214"/>
      <c r="FN12" s="214"/>
      <c r="FO12" s="214"/>
      <c r="FP12" s="214"/>
      <c r="FQ12" s="214"/>
      <c r="FR12" s="214"/>
      <c r="FS12" s="214"/>
      <c r="FT12" s="214"/>
      <c r="FU12" s="214"/>
      <c r="FV12" s="214"/>
      <c r="FW12" s="214"/>
      <c r="FX12" s="214"/>
      <c r="FY12" s="327"/>
      <c r="FZ12">
        <v>194</v>
      </c>
      <c r="GA12">
        <v>73</v>
      </c>
      <c r="GB12">
        <v>0</v>
      </c>
      <c r="GC12">
        <v>151</v>
      </c>
      <c r="GD12">
        <v>71</v>
      </c>
      <c r="GE12">
        <v>0</v>
      </c>
      <c r="GF12">
        <v>170</v>
      </c>
      <c r="GG12">
        <v>82</v>
      </c>
      <c r="GH12">
        <v>1</v>
      </c>
      <c r="GI12">
        <v>200</v>
      </c>
      <c r="GJ12">
        <v>76</v>
      </c>
      <c r="GK12">
        <v>0</v>
      </c>
      <c r="GL12">
        <v>139</v>
      </c>
      <c r="GM12">
        <v>93</v>
      </c>
      <c r="GN12">
        <v>1</v>
      </c>
      <c r="GO12">
        <v>190</v>
      </c>
      <c r="GP12">
        <v>83</v>
      </c>
      <c r="GQ12">
        <v>1</v>
      </c>
      <c r="HJ12" s="326">
        <v>605</v>
      </c>
      <c r="HK12" s="214">
        <v>0</v>
      </c>
      <c r="HL12" s="214">
        <v>0</v>
      </c>
      <c r="HM12" s="214">
        <v>597</v>
      </c>
      <c r="HN12" s="214">
        <v>0</v>
      </c>
      <c r="HO12" s="214">
        <v>0</v>
      </c>
      <c r="HP12" s="214">
        <v>513</v>
      </c>
      <c r="HQ12" s="214">
        <v>0</v>
      </c>
      <c r="HR12" s="214">
        <v>0</v>
      </c>
      <c r="HS12" s="214">
        <v>679</v>
      </c>
      <c r="HT12" s="214">
        <v>0</v>
      </c>
      <c r="HU12" s="214">
        <v>0</v>
      </c>
      <c r="HV12" s="214">
        <v>561</v>
      </c>
      <c r="HW12" s="214">
        <v>0</v>
      </c>
      <c r="HX12" s="214">
        <v>0</v>
      </c>
      <c r="HY12" s="214">
        <v>852</v>
      </c>
      <c r="HZ12" s="214">
        <v>0</v>
      </c>
      <c r="IA12" s="214">
        <v>0</v>
      </c>
      <c r="IB12" s="214"/>
      <c r="IC12" s="214">
        <v>0</v>
      </c>
      <c r="ID12" s="214"/>
      <c r="IE12" s="214"/>
      <c r="IF12" s="214">
        <v>0</v>
      </c>
      <c r="IG12" s="214"/>
      <c r="IH12" s="214"/>
      <c r="II12" s="214">
        <v>0</v>
      </c>
      <c r="IJ12" s="214"/>
      <c r="IK12" s="214"/>
      <c r="IL12" s="214">
        <v>0</v>
      </c>
      <c r="IM12" s="214"/>
      <c r="IN12" s="214"/>
      <c r="IO12" s="214">
        <v>0</v>
      </c>
      <c r="IP12" s="214"/>
      <c r="IQ12" s="214"/>
      <c r="IR12" s="214">
        <v>0</v>
      </c>
      <c r="IS12" s="327"/>
      <c r="IT12">
        <v>127</v>
      </c>
      <c r="IU12">
        <v>46</v>
      </c>
      <c r="IV12">
        <v>0</v>
      </c>
      <c r="IW12">
        <v>111</v>
      </c>
      <c r="IX12">
        <v>60</v>
      </c>
      <c r="IY12">
        <v>1</v>
      </c>
      <c r="IZ12">
        <v>123</v>
      </c>
      <c r="JA12">
        <v>65</v>
      </c>
      <c r="JB12">
        <v>0</v>
      </c>
      <c r="JC12">
        <v>113</v>
      </c>
      <c r="JD12">
        <v>76</v>
      </c>
      <c r="JE12">
        <v>0</v>
      </c>
      <c r="JF12">
        <v>137</v>
      </c>
      <c r="JG12">
        <v>69</v>
      </c>
      <c r="JH12">
        <v>0</v>
      </c>
      <c r="JI12">
        <v>156</v>
      </c>
      <c r="JJ12">
        <v>53</v>
      </c>
      <c r="JK12">
        <v>0</v>
      </c>
      <c r="KD12" s="326">
        <v>192</v>
      </c>
      <c r="KE12" s="214">
        <v>114</v>
      </c>
      <c r="KF12" s="214">
        <v>0</v>
      </c>
      <c r="KG12" s="214">
        <v>164</v>
      </c>
      <c r="KH12" s="214">
        <v>119</v>
      </c>
      <c r="KI12" s="214">
        <v>0</v>
      </c>
      <c r="KJ12" s="214">
        <v>159</v>
      </c>
      <c r="KK12" s="214">
        <v>110</v>
      </c>
      <c r="KL12" s="214">
        <v>0</v>
      </c>
      <c r="KM12" s="214">
        <v>170</v>
      </c>
      <c r="KN12" s="214">
        <v>123</v>
      </c>
      <c r="KO12" s="214">
        <v>0</v>
      </c>
      <c r="KP12" s="214">
        <v>156</v>
      </c>
      <c r="KQ12" s="214">
        <v>93</v>
      </c>
      <c r="KR12" s="214">
        <v>0</v>
      </c>
      <c r="KS12" s="214">
        <v>190</v>
      </c>
      <c r="KT12" s="214">
        <v>139</v>
      </c>
      <c r="KU12" s="214">
        <v>0</v>
      </c>
      <c r="KV12" s="214"/>
      <c r="KW12" s="214"/>
      <c r="KX12" s="214"/>
      <c r="KY12" s="214"/>
      <c r="KZ12" s="214"/>
      <c r="LA12" s="214"/>
      <c r="LB12" s="214"/>
      <c r="LC12" s="214"/>
      <c r="LD12" s="214"/>
      <c r="LE12" s="214"/>
      <c r="LF12" s="214"/>
      <c r="LG12" s="214"/>
      <c r="LH12" s="214"/>
      <c r="LI12" s="214"/>
      <c r="LJ12" s="214"/>
      <c r="LK12" s="214"/>
      <c r="LL12" s="214"/>
      <c r="LM12" s="327"/>
      <c r="LN12">
        <v>17</v>
      </c>
      <c r="LO12">
        <v>199</v>
      </c>
      <c r="LP12">
        <v>3</v>
      </c>
      <c r="LQ12">
        <v>26</v>
      </c>
      <c r="LR12">
        <v>221</v>
      </c>
      <c r="LS12">
        <v>0</v>
      </c>
      <c r="LT12">
        <v>8</v>
      </c>
      <c r="LU12">
        <v>198</v>
      </c>
      <c r="LV12">
        <v>0</v>
      </c>
      <c r="LW12">
        <v>11</v>
      </c>
      <c r="LX12">
        <v>142</v>
      </c>
      <c r="LY12">
        <v>0</v>
      </c>
      <c r="LZ12">
        <v>21</v>
      </c>
      <c r="MA12">
        <v>174</v>
      </c>
      <c r="MB12">
        <v>0</v>
      </c>
      <c r="MC12">
        <v>29</v>
      </c>
      <c r="MD12">
        <v>199</v>
      </c>
      <c r="ME12">
        <v>1</v>
      </c>
      <c r="MX12" s="328">
        <v>20170309</v>
      </c>
      <c r="MY12">
        <f t="shared" si="4"/>
        <v>1504</v>
      </c>
      <c r="MZ12">
        <f t="shared" si="4"/>
        <v>877</v>
      </c>
      <c r="NA12">
        <f t="shared" si="4"/>
        <v>19</v>
      </c>
      <c r="NB12">
        <f t="shared" si="4"/>
        <v>1443</v>
      </c>
      <c r="NC12">
        <f t="shared" si="4"/>
        <v>851</v>
      </c>
      <c r="ND12">
        <f t="shared" si="4"/>
        <v>20</v>
      </c>
      <c r="NE12">
        <f t="shared" si="4"/>
        <v>1382</v>
      </c>
      <c r="NF12">
        <f t="shared" si="4"/>
        <v>770</v>
      </c>
      <c r="NG12">
        <f t="shared" si="4"/>
        <v>21</v>
      </c>
      <c r="NH12">
        <f t="shared" si="4"/>
        <v>1641</v>
      </c>
      <c r="NI12">
        <f t="shared" si="4"/>
        <v>792</v>
      </c>
      <c r="NJ12">
        <f t="shared" si="6"/>
        <v>14</v>
      </c>
      <c r="NK12">
        <f t="shared" si="6"/>
        <v>1478</v>
      </c>
      <c r="NL12">
        <f t="shared" si="6"/>
        <v>848</v>
      </c>
      <c r="NM12">
        <f t="shared" si="6"/>
        <v>23</v>
      </c>
      <c r="NN12">
        <f t="shared" si="6"/>
        <v>1914</v>
      </c>
      <c r="NO12">
        <f t="shared" si="6"/>
        <v>983</v>
      </c>
      <c r="NP12">
        <f t="shared" si="6"/>
        <v>14</v>
      </c>
      <c r="NQ12">
        <f t="shared" si="6"/>
        <v>0</v>
      </c>
      <c r="NR12">
        <f t="shared" si="6"/>
        <v>0</v>
      </c>
      <c r="NS12">
        <f t="shared" si="6"/>
        <v>0</v>
      </c>
      <c r="NT12">
        <f t="shared" si="6"/>
        <v>0</v>
      </c>
      <c r="NU12">
        <f t="shared" si="6"/>
        <v>0</v>
      </c>
      <c r="NV12">
        <f t="shared" si="6"/>
        <v>0</v>
      </c>
      <c r="NW12">
        <f t="shared" si="6"/>
        <v>0</v>
      </c>
      <c r="NX12">
        <f t="shared" si="6"/>
        <v>0</v>
      </c>
      <c r="NY12">
        <f t="shared" si="6"/>
        <v>0</v>
      </c>
      <c r="NZ12">
        <f t="shared" si="7"/>
        <v>0</v>
      </c>
      <c r="OA12">
        <f t="shared" si="7"/>
        <v>0</v>
      </c>
      <c r="OB12">
        <f t="shared" si="7"/>
        <v>0</v>
      </c>
      <c r="OC12">
        <f t="shared" si="7"/>
        <v>0</v>
      </c>
      <c r="OD12">
        <f t="shared" si="7"/>
        <v>0</v>
      </c>
      <c r="OE12">
        <f t="shared" si="7"/>
        <v>0</v>
      </c>
      <c r="OF12">
        <f t="shared" si="7"/>
        <v>0</v>
      </c>
      <c r="OG12">
        <f t="shared" si="7"/>
        <v>0</v>
      </c>
      <c r="OH12">
        <f t="shared" si="7"/>
        <v>0</v>
      </c>
      <c r="OI12" s="329"/>
      <c r="OJ12" s="330">
        <f t="shared" si="5"/>
        <v>9362</v>
      </c>
      <c r="OK12" s="331">
        <f t="shared" si="3"/>
        <v>5121</v>
      </c>
      <c r="OL12" s="332">
        <f t="shared" si="3"/>
        <v>111</v>
      </c>
      <c r="OM12">
        <v>20170420</v>
      </c>
    </row>
    <row r="13" spans="1:403">
      <c r="A13" t="s">
        <v>56</v>
      </c>
      <c r="B13" s="326">
        <v>116</v>
      </c>
      <c r="C13" s="214">
        <v>45</v>
      </c>
      <c r="D13" s="214">
        <v>6</v>
      </c>
      <c r="E13" s="214">
        <v>127</v>
      </c>
      <c r="F13" s="214">
        <v>34</v>
      </c>
      <c r="G13" s="214">
        <v>3</v>
      </c>
      <c r="H13" s="214">
        <v>123</v>
      </c>
      <c r="I13" s="214">
        <v>49</v>
      </c>
      <c r="J13" s="214">
        <v>2</v>
      </c>
      <c r="K13" s="214">
        <v>147</v>
      </c>
      <c r="L13" s="214">
        <v>67</v>
      </c>
      <c r="M13" s="214">
        <v>6</v>
      </c>
      <c r="N13" s="214">
        <v>129</v>
      </c>
      <c r="O13" s="214">
        <v>74</v>
      </c>
      <c r="P13" s="214">
        <v>2</v>
      </c>
      <c r="Q13" s="214"/>
      <c r="R13" s="214"/>
      <c r="S13" s="214"/>
      <c r="T13" s="214"/>
      <c r="U13" s="214"/>
      <c r="V13" s="214"/>
      <c r="W13" s="214"/>
      <c r="X13" s="214"/>
      <c r="Y13" s="214"/>
      <c r="Z13" s="214"/>
      <c r="AA13" s="214"/>
      <c r="AB13" s="214"/>
      <c r="AC13" s="214"/>
      <c r="AD13" s="214"/>
      <c r="AE13" s="214"/>
      <c r="AF13" s="214"/>
      <c r="AG13" s="214"/>
      <c r="AH13" s="214"/>
      <c r="AI13" s="214"/>
      <c r="AJ13" s="214"/>
      <c r="AK13" s="327"/>
      <c r="AL13">
        <v>131</v>
      </c>
      <c r="AM13">
        <v>28</v>
      </c>
      <c r="AN13">
        <v>0</v>
      </c>
      <c r="AO13">
        <v>152</v>
      </c>
      <c r="AP13">
        <v>25</v>
      </c>
      <c r="AQ13">
        <v>0</v>
      </c>
      <c r="AR13">
        <v>178</v>
      </c>
      <c r="AS13">
        <v>29</v>
      </c>
      <c r="AT13">
        <v>0</v>
      </c>
      <c r="AU13">
        <v>150</v>
      </c>
      <c r="AV13">
        <v>25</v>
      </c>
      <c r="AW13">
        <v>0</v>
      </c>
      <c r="AX13">
        <v>199</v>
      </c>
      <c r="AY13">
        <v>13</v>
      </c>
      <c r="AZ13">
        <v>0</v>
      </c>
      <c r="BV13" s="326">
        <v>41</v>
      </c>
      <c r="BW13" s="214">
        <v>22</v>
      </c>
      <c r="BX13" s="214">
        <v>0</v>
      </c>
      <c r="BY13" s="214">
        <v>51</v>
      </c>
      <c r="BZ13" s="214">
        <v>14</v>
      </c>
      <c r="CA13" s="214">
        <v>1</v>
      </c>
      <c r="CB13" s="214">
        <v>45</v>
      </c>
      <c r="CC13" s="214">
        <v>13</v>
      </c>
      <c r="CD13" s="214">
        <v>0</v>
      </c>
      <c r="CE13" s="214">
        <v>43</v>
      </c>
      <c r="CF13" s="214">
        <v>18</v>
      </c>
      <c r="CG13" s="214">
        <v>0</v>
      </c>
      <c r="CH13" s="214">
        <v>47</v>
      </c>
      <c r="CI13" s="214">
        <v>15</v>
      </c>
      <c r="CJ13" s="214">
        <v>0</v>
      </c>
      <c r="CK13" s="214"/>
      <c r="CL13" s="214"/>
      <c r="CM13" s="214"/>
      <c r="CN13" s="214"/>
      <c r="CO13" s="214"/>
      <c r="CP13" s="214"/>
      <c r="CQ13" s="214"/>
      <c r="CR13" s="214"/>
      <c r="CS13" s="214"/>
      <c r="CT13" s="214"/>
      <c r="CU13" s="214"/>
      <c r="CV13" s="214"/>
      <c r="CW13" s="214"/>
      <c r="CX13" s="214"/>
      <c r="CY13" s="214"/>
      <c r="CZ13" s="214"/>
      <c r="DA13" s="214"/>
      <c r="DB13" s="214"/>
      <c r="DC13" s="214"/>
      <c r="DD13" s="214"/>
      <c r="DE13" s="327"/>
      <c r="DF13">
        <v>164</v>
      </c>
      <c r="DG13">
        <v>16</v>
      </c>
      <c r="DH13">
        <v>0</v>
      </c>
      <c r="DI13">
        <v>164</v>
      </c>
      <c r="DJ13">
        <v>10</v>
      </c>
      <c r="DK13">
        <v>0</v>
      </c>
      <c r="DL13">
        <v>169</v>
      </c>
      <c r="DM13">
        <v>14</v>
      </c>
      <c r="DN13">
        <v>0</v>
      </c>
      <c r="DO13">
        <v>167</v>
      </c>
      <c r="DP13">
        <v>8</v>
      </c>
      <c r="DQ13">
        <v>1</v>
      </c>
      <c r="DR13">
        <v>147</v>
      </c>
      <c r="DS13">
        <v>18</v>
      </c>
      <c r="DT13">
        <v>0</v>
      </c>
      <c r="EP13" s="326">
        <v>82</v>
      </c>
      <c r="EQ13" s="214">
        <v>65</v>
      </c>
      <c r="ER13" s="214">
        <v>2</v>
      </c>
      <c r="ES13" s="214">
        <v>94</v>
      </c>
      <c r="ET13" s="214">
        <v>56</v>
      </c>
      <c r="EU13" s="214">
        <v>3</v>
      </c>
      <c r="EV13" s="214">
        <v>100</v>
      </c>
      <c r="EW13" s="214">
        <v>31</v>
      </c>
      <c r="EX13" s="214">
        <v>1</v>
      </c>
      <c r="EY13" s="214">
        <v>100</v>
      </c>
      <c r="EZ13" s="214">
        <v>42</v>
      </c>
      <c r="FA13" s="214">
        <v>3</v>
      </c>
      <c r="FB13" s="214">
        <v>106</v>
      </c>
      <c r="FC13" s="214">
        <v>48</v>
      </c>
      <c r="FD13" s="214">
        <v>0</v>
      </c>
      <c r="FE13" s="214"/>
      <c r="FF13" s="214"/>
      <c r="FG13" s="214"/>
      <c r="FH13" s="214"/>
      <c r="FI13" s="214"/>
      <c r="FJ13" s="214"/>
      <c r="FK13" s="214"/>
      <c r="FL13" s="214"/>
      <c r="FM13" s="214"/>
      <c r="FN13" s="214"/>
      <c r="FO13" s="214"/>
      <c r="FP13" s="214"/>
      <c r="FQ13" s="214"/>
      <c r="FR13" s="214"/>
      <c r="FS13" s="214"/>
      <c r="FT13" s="214"/>
      <c r="FU13" s="214"/>
      <c r="FV13" s="214"/>
      <c r="FW13" s="214"/>
      <c r="FX13" s="214"/>
      <c r="FY13" s="327"/>
      <c r="FZ13">
        <v>222</v>
      </c>
      <c r="GA13">
        <v>64</v>
      </c>
      <c r="GB13">
        <v>0</v>
      </c>
      <c r="GC13">
        <v>200</v>
      </c>
      <c r="GD13">
        <v>56</v>
      </c>
      <c r="GE13">
        <v>0</v>
      </c>
      <c r="GF13">
        <v>226</v>
      </c>
      <c r="GG13">
        <v>53</v>
      </c>
      <c r="GH13">
        <v>0</v>
      </c>
      <c r="GI13">
        <v>248</v>
      </c>
      <c r="GJ13">
        <v>54</v>
      </c>
      <c r="GK13">
        <v>0</v>
      </c>
      <c r="GL13">
        <v>264</v>
      </c>
      <c r="GM13">
        <v>56</v>
      </c>
      <c r="GN13">
        <v>0</v>
      </c>
      <c r="HJ13" s="326">
        <v>1822</v>
      </c>
      <c r="HK13" s="214">
        <v>0</v>
      </c>
      <c r="HL13" s="214">
        <v>0</v>
      </c>
      <c r="HM13" s="214">
        <v>1888</v>
      </c>
      <c r="HN13" s="214">
        <v>0</v>
      </c>
      <c r="HO13" s="214">
        <v>0</v>
      </c>
      <c r="HP13" s="214">
        <v>2110</v>
      </c>
      <c r="HQ13" s="214">
        <v>0</v>
      </c>
      <c r="HR13" s="214">
        <v>0</v>
      </c>
      <c r="HS13" s="214">
        <v>1791</v>
      </c>
      <c r="HT13" s="214">
        <v>0</v>
      </c>
      <c r="HU13" s="214">
        <v>0</v>
      </c>
      <c r="HV13" s="214">
        <v>1884</v>
      </c>
      <c r="HW13" s="214">
        <v>0</v>
      </c>
      <c r="HX13" s="214">
        <v>0</v>
      </c>
      <c r="HY13" s="214"/>
      <c r="HZ13" s="214">
        <v>0</v>
      </c>
      <c r="IA13" s="214"/>
      <c r="IB13" s="214"/>
      <c r="IC13" s="214">
        <v>0</v>
      </c>
      <c r="ID13" s="214"/>
      <c r="IE13" s="214"/>
      <c r="IF13" s="214">
        <v>0</v>
      </c>
      <c r="IG13" s="214"/>
      <c r="IH13" s="214"/>
      <c r="II13" s="214">
        <v>0</v>
      </c>
      <c r="IJ13" s="214"/>
      <c r="IK13" s="214"/>
      <c r="IL13" s="214">
        <v>0</v>
      </c>
      <c r="IM13" s="214"/>
      <c r="IN13" s="214"/>
      <c r="IO13" s="214">
        <v>0</v>
      </c>
      <c r="IP13" s="214"/>
      <c r="IQ13" s="214"/>
      <c r="IR13" s="214">
        <v>0</v>
      </c>
      <c r="IS13" s="327"/>
      <c r="IT13">
        <v>79</v>
      </c>
      <c r="IU13">
        <v>1</v>
      </c>
      <c r="IV13">
        <v>0</v>
      </c>
      <c r="IW13">
        <v>64</v>
      </c>
      <c r="IX13">
        <v>1</v>
      </c>
      <c r="IY13">
        <v>0</v>
      </c>
      <c r="IZ13">
        <v>56</v>
      </c>
      <c r="JA13">
        <v>2</v>
      </c>
      <c r="JB13">
        <v>0</v>
      </c>
      <c r="JC13">
        <v>93</v>
      </c>
      <c r="JD13">
        <v>1</v>
      </c>
      <c r="JE13">
        <v>0</v>
      </c>
      <c r="JF13">
        <v>105</v>
      </c>
      <c r="JG13">
        <v>1</v>
      </c>
      <c r="JH13">
        <v>0</v>
      </c>
      <c r="KD13" s="326">
        <v>176</v>
      </c>
      <c r="KE13" s="214">
        <v>122</v>
      </c>
      <c r="KF13" s="214">
        <v>0</v>
      </c>
      <c r="KG13" s="214">
        <v>176</v>
      </c>
      <c r="KH13" s="214">
        <v>138</v>
      </c>
      <c r="KI13" s="214">
        <v>1</v>
      </c>
      <c r="KJ13" s="214">
        <v>198</v>
      </c>
      <c r="KK13" s="214">
        <v>149</v>
      </c>
      <c r="KL13" s="214">
        <v>0</v>
      </c>
      <c r="KM13" s="214">
        <v>191</v>
      </c>
      <c r="KN13" s="214">
        <v>116</v>
      </c>
      <c r="KO13" s="214">
        <v>2</v>
      </c>
      <c r="KP13" s="214">
        <v>182</v>
      </c>
      <c r="KQ13" s="214">
        <v>113</v>
      </c>
      <c r="KR13" s="214">
        <v>1</v>
      </c>
      <c r="KS13" s="214"/>
      <c r="KT13" s="214"/>
      <c r="KU13" s="214"/>
      <c r="KV13" s="214"/>
      <c r="KW13" s="214"/>
      <c r="KX13" s="214"/>
      <c r="KY13" s="214"/>
      <c r="KZ13" s="214"/>
      <c r="LA13" s="214"/>
      <c r="LB13" s="214"/>
      <c r="LC13" s="214"/>
      <c r="LD13" s="214"/>
      <c r="LE13" s="214"/>
      <c r="LF13" s="214"/>
      <c r="LG13" s="214"/>
      <c r="LH13" s="214"/>
      <c r="LI13" s="214"/>
      <c r="LJ13" s="214"/>
      <c r="LK13" s="214"/>
      <c r="LL13" s="214"/>
      <c r="LM13" s="327"/>
      <c r="LN13">
        <v>23</v>
      </c>
      <c r="LO13">
        <v>65</v>
      </c>
      <c r="LP13">
        <v>0</v>
      </c>
      <c r="LQ13">
        <v>26</v>
      </c>
      <c r="LR13">
        <v>91</v>
      </c>
      <c r="LS13">
        <v>0</v>
      </c>
      <c r="LT13">
        <v>20</v>
      </c>
      <c r="LU13">
        <v>68</v>
      </c>
      <c r="LV13">
        <v>0</v>
      </c>
      <c r="LW13">
        <v>17</v>
      </c>
      <c r="LX13">
        <v>19</v>
      </c>
      <c r="LY13">
        <v>0</v>
      </c>
      <c r="LZ13">
        <v>12</v>
      </c>
      <c r="MA13">
        <v>25</v>
      </c>
      <c r="MB13">
        <v>1</v>
      </c>
      <c r="MX13" s="328">
        <v>20170327</v>
      </c>
      <c r="MY13">
        <f t="shared" si="4"/>
        <v>2856</v>
      </c>
      <c r="MZ13">
        <f t="shared" si="4"/>
        <v>428</v>
      </c>
      <c r="NA13">
        <f t="shared" si="4"/>
        <v>8</v>
      </c>
      <c r="NB13">
        <f t="shared" si="4"/>
        <v>2942</v>
      </c>
      <c r="NC13">
        <f t="shared" si="4"/>
        <v>425</v>
      </c>
      <c r="ND13">
        <f t="shared" si="4"/>
        <v>8</v>
      </c>
      <c r="NE13">
        <f t="shared" si="4"/>
        <v>3225</v>
      </c>
      <c r="NF13">
        <f t="shared" si="4"/>
        <v>408</v>
      </c>
      <c r="NG13">
        <f t="shared" si="4"/>
        <v>3</v>
      </c>
      <c r="NH13">
        <f t="shared" si="4"/>
        <v>2947</v>
      </c>
      <c r="NI13">
        <f t="shared" si="4"/>
        <v>350</v>
      </c>
      <c r="NJ13">
        <f t="shared" si="6"/>
        <v>12</v>
      </c>
      <c r="NK13">
        <f t="shared" si="6"/>
        <v>3075</v>
      </c>
      <c r="NL13">
        <f t="shared" si="6"/>
        <v>363</v>
      </c>
      <c r="NM13">
        <f t="shared" si="6"/>
        <v>4</v>
      </c>
      <c r="NN13">
        <f t="shared" si="6"/>
        <v>0</v>
      </c>
      <c r="NO13">
        <f t="shared" si="6"/>
        <v>0</v>
      </c>
      <c r="NP13">
        <f t="shared" si="6"/>
        <v>0</v>
      </c>
      <c r="NQ13">
        <f t="shared" si="6"/>
        <v>0</v>
      </c>
      <c r="NR13">
        <f t="shared" si="6"/>
        <v>0</v>
      </c>
      <c r="NS13">
        <f t="shared" si="6"/>
        <v>0</v>
      </c>
      <c r="NT13">
        <f t="shared" si="6"/>
        <v>0</v>
      </c>
      <c r="NU13">
        <f t="shared" si="6"/>
        <v>0</v>
      </c>
      <c r="NV13">
        <f t="shared" si="6"/>
        <v>0</v>
      </c>
      <c r="NW13">
        <f t="shared" si="6"/>
        <v>0</v>
      </c>
      <c r="NX13">
        <f t="shared" si="6"/>
        <v>0</v>
      </c>
      <c r="NY13">
        <f t="shared" si="6"/>
        <v>0</v>
      </c>
      <c r="NZ13">
        <f t="shared" si="7"/>
        <v>0</v>
      </c>
      <c r="OA13">
        <f t="shared" si="7"/>
        <v>0</v>
      </c>
      <c r="OB13">
        <f t="shared" si="7"/>
        <v>0</v>
      </c>
      <c r="OC13">
        <f t="shared" si="7"/>
        <v>0</v>
      </c>
      <c r="OD13">
        <f t="shared" si="7"/>
        <v>0</v>
      </c>
      <c r="OE13">
        <f t="shared" si="7"/>
        <v>0</v>
      </c>
      <c r="OF13">
        <f t="shared" si="7"/>
        <v>0</v>
      </c>
      <c r="OG13">
        <f t="shared" si="7"/>
        <v>0</v>
      </c>
      <c r="OH13">
        <f t="shared" si="7"/>
        <v>0</v>
      </c>
      <c r="OI13" s="329"/>
      <c r="OJ13" s="330">
        <f t="shared" si="5"/>
        <v>15045</v>
      </c>
      <c r="OK13" s="331">
        <f t="shared" si="3"/>
        <v>1974</v>
      </c>
      <c r="OL13" s="332">
        <f t="shared" si="3"/>
        <v>35</v>
      </c>
      <c r="OM13">
        <v>20170327</v>
      </c>
    </row>
    <row r="14" spans="1:403">
      <c r="A14" t="s">
        <v>57</v>
      </c>
      <c r="B14" s="326">
        <v>191</v>
      </c>
      <c r="C14" s="214">
        <v>155</v>
      </c>
      <c r="D14" s="214">
        <v>7</v>
      </c>
      <c r="E14" s="214">
        <v>142</v>
      </c>
      <c r="F14" s="214">
        <v>124</v>
      </c>
      <c r="G14" s="214">
        <v>4</v>
      </c>
      <c r="H14" s="214">
        <v>220</v>
      </c>
      <c r="I14" s="214">
        <v>136</v>
      </c>
      <c r="J14" s="214">
        <v>4</v>
      </c>
      <c r="K14" s="214">
        <v>200</v>
      </c>
      <c r="L14" s="214">
        <v>146</v>
      </c>
      <c r="M14" s="214">
        <v>4</v>
      </c>
      <c r="N14" s="214">
        <v>208</v>
      </c>
      <c r="O14" s="214">
        <v>143</v>
      </c>
      <c r="P14" s="214">
        <v>8</v>
      </c>
      <c r="Q14" s="214">
        <v>203</v>
      </c>
      <c r="R14" s="214">
        <v>167</v>
      </c>
      <c r="S14" s="214">
        <v>8</v>
      </c>
      <c r="T14" s="214"/>
      <c r="U14" s="214"/>
      <c r="V14" s="214"/>
      <c r="W14" s="214"/>
      <c r="X14" s="214"/>
      <c r="Y14" s="214"/>
      <c r="Z14" s="214"/>
      <c r="AA14" s="214"/>
      <c r="AB14" s="214"/>
      <c r="AC14" s="214"/>
      <c r="AD14" s="214"/>
      <c r="AE14" s="214"/>
      <c r="AF14" s="214"/>
      <c r="AG14" s="214"/>
      <c r="AH14" s="214"/>
      <c r="AI14" s="214"/>
      <c r="AJ14" s="214"/>
      <c r="AK14" s="327"/>
      <c r="AL14">
        <v>252</v>
      </c>
      <c r="AM14">
        <v>75</v>
      </c>
      <c r="AN14">
        <v>0</v>
      </c>
      <c r="AO14">
        <v>304</v>
      </c>
      <c r="AP14">
        <v>69</v>
      </c>
      <c r="AQ14">
        <v>0</v>
      </c>
      <c r="AR14">
        <v>269</v>
      </c>
      <c r="AS14">
        <v>71</v>
      </c>
      <c r="AT14">
        <v>0</v>
      </c>
      <c r="AU14">
        <v>304</v>
      </c>
      <c r="AV14">
        <v>93</v>
      </c>
      <c r="AW14">
        <v>0</v>
      </c>
      <c r="AX14">
        <v>340</v>
      </c>
      <c r="AY14">
        <v>63</v>
      </c>
      <c r="AZ14">
        <v>1</v>
      </c>
      <c r="BA14">
        <v>392</v>
      </c>
      <c r="BB14">
        <v>64</v>
      </c>
      <c r="BC14">
        <v>0</v>
      </c>
      <c r="BV14" s="326">
        <v>47</v>
      </c>
      <c r="BW14" s="214">
        <v>9</v>
      </c>
      <c r="BX14" s="214">
        <v>0</v>
      </c>
      <c r="BY14" s="214">
        <v>43</v>
      </c>
      <c r="BZ14" s="214">
        <v>25</v>
      </c>
      <c r="CA14" s="214">
        <v>0</v>
      </c>
      <c r="CB14" s="214">
        <v>65</v>
      </c>
      <c r="CC14" s="214">
        <v>12</v>
      </c>
      <c r="CD14" s="214">
        <v>0</v>
      </c>
      <c r="CE14" s="214">
        <v>50</v>
      </c>
      <c r="CF14" s="214">
        <v>25</v>
      </c>
      <c r="CG14" s="214">
        <v>0</v>
      </c>
      <c r="CH14" s="214">
        <v>47</v>
      </c>
      <c r="CI14" s="214">
        <v>14</v>
      </c>
      <c r="CJ14" s="214">
        <v>0</v>
      </c>
      <c r="CK14" s="214">
        <v>77</v>
      </c>
      <c r="CL14" s="214">
        <v>15</v>
      </c>
      <c r="CM14" s="214">
        <v>0</v>
      </c>
      <c r="CN14" s="214"/>
      <c r="CO14" s="214"/>
      <c r="CP14" s="214"/>
      <c r="CQ14" s="214"/>
      <c r="CR14" s="214"/>
      <c r="CS14" s="214"/>
      <c r="CT14" s="214"/>
      <c r="CU14" s="214"/>
      <c r="CV14" s="214"/>
      <c r="CW14" s="214"/>
      <c r="CX14" s="214"/>
      <c r="CY14" s="214"/>
      <c r="CZ14" s="214"/>
      <c r="DA14" s="214"/>
      <c r="DB14" s="214"/>
      <c r="DC14" s="214"/>
      <c r="DD14" s="214"/>
      <c r="DE14" s="327"/>
      <c r="DF14">
        <v>300</v>
      </c>
      <c r="DG14">
        <v>90</v>
      </c>
      <c r="DH14">
        <v>0</v>
      </c>
      <c r="DI14">
        <v>290</v>
      </c>
      <c r="DJ14">
        <v>78</v>
      </c>
      <c r="DK14">
        <v>0</v>
      </c>
      <c r="DL14">
        <v>336</v>
      </c>
      <c r="DM14">
        <v>91</v>
      </c>
      <c r="DN14">
        <v>0</v>
      </c>
      <c r="DO14">
        <v>363</v>
      </c>
      <c r="DP14">
        <v>78</v>
      </c>
      <c r="DQ14">
        <v>0</v>
      </c>
      <c r="DR14">
        <v>299</v>
      </c>
      <c r="DS14">
        <v>84</v>
      </c>
      <c r="DT14">
        <v>1</v>
      </c>
      <c r="DU14">
        <v>293</v>
      </c>
      <c r="DV14">
        <v>75</v>
      </c>
      <c r="DW14">
        <v>0</v>
      </c>
      <c r="EP14" s="326">
        <v>189</v>
      </c>
      <c r="EQ14" s="214">
        <v>150</v>
      </c>
      <c r="ER14" s="214">
        <v>6</v>
      </c>
      <c r="ES14" s="214">
        <v>172</v>
      </c>
      <c r="ET14" s="214">
        <v>128</v>
      </c>
      <c r="EU14" s="214">
        <v>4</v>
      </c>
      <c r="EV14" s="214">
        <v>218</v>
      </c>
      <c r="EW14" s="214">
        <v>131</v>
      </c>
      <c r="EX14" s="214">
        <v>7</v>
      </c>
      <c r="EY14" s="214">
        <v>177</v>
      </c>
      <c r="EZ14" s="214">
        <v>122</v>
      </c>
      <c r="FA14" s="214">
        <v>8</v>
      </c>
      <c r="FB14" s="214">
        <v>180</v>
      </c>
      <c r="FC14" s="214">
        <v>121</v>
      </c>
      <c r="FD14" s="214">
        <v>8</v>
      </c>
      <c r="FE14" s="214">
        <v>202</v>
      </c>
      <c r="FF14" s="214">
        <v>134</v>
      </c>
      <c r="FG14" s="214">
        <v>12</v>
      </c>
      <c r="FH14" s="214"/>
      <c r="FI14" s="214"/>
      <c r="FJ14" s="214"/>
      <c r="FK14" s="214"/>
      <c r="FL14" s="214"/>
      <c r="FM14" s="214"/>
      <c r="FN14" s="214"/>
      <c r="FO14" s="214"/>
      <c r="FP14" s="214"/>
      <c r="FQ14" s="214"/>
      <c r="FR14" s="214"/>
      <c r="FS14" s="214"/>
      <c r="FT14" s="214"/>
      <c r="FU14" s="214"/>
      <c r="FV14" s="214"/>
      <c r="FW14" s="214"/>
      <c r="FX14" s="214"/>
      <c r="FY14" s="327"/>
      <c r="FZ14">
        <v>397</v>
      </c>
      <c r="GA14">
        <v>107</v>
      </c>
      <c r="GB14">
        <v>3</v>
      </c>
      <c r="GC14">
        <v>306</v>
      </c>
      <c r="GD14">
        <v>105</v>
      </c>
      <c r="GE14">
        <v>2</v>
      </c>
      <c r="GF14">
        <v>353</v>
      </c>
      <c r="GG14">
        <v>96</v>
      </c>
      <c r="GH14">
        <v>0</v>
      </c>
      <c r="GI14">
        <v>381</v>
      </c>
      <c r="GJ14">
        <v>153</v>
      </c>
      <c r="GK14">
        <v>2</v>
      </c>
      <c r="GL14">
        <v>301</v>
      </c>
      <c r="GM14">
        <v>121</v>
      </c>
      <c r="GN14">
        <v>0</v>
      </c>
      <c r="GO14">
        <v>440</v>
      </c>
      <c r="GP14">
        <v>129</v>
      </c>
      <c r="GQ14">
        <v>0</v>
      </c>
      <c r="HJ14" s="326">
        <v>2412</v>
      </c>
      <c r="HK14" s="214">
        <v>0</v>
      </c>
      <c r="HL14" s="214">
        <v>0</v>
      </c>
      <c r="HM14" s="214">
        <v>2053</v>
      </c>
      <c r="HN14" s="214">
        <v>0</v>
      </c>
      <c r="HO14" s="214">
        <v>0</v>
      </c>
      <c r="HP14" s="214">
        <v>2095</v>
      </c>
      <c r="HQ14" s="214">
        <v>0</v>
      </c>
      <c r="HR14" s="214">
        <v>0</v>
      </c>
      <c r="HS14" s="214">
        <v>2516</v>
      </c>
      <c r="HT14" s="214">
        <v>0</v>
      </c>
      <c r="HU14" s="214">
        <v>0</v>
      </c>
      <c r="HV14" s="214">
        <v>1952</v>
      </c>
      <c r="HW14" s="214">
        <v>0</v>
      </c>
      <c r="HX14" s="214">
        <v>0</v>
      </c>
      <c r="HY14" s="214">
        <v>2411</v>
      </c>
      <c r="HZ14" s="214">
        <v>0</v>
      </c>
      <c r="IA14" s="214">
        <v>0</v>
      </c>
      <c r="IB14" s="214"/>
      <c r="IC14" s="214">
        <v>0</v>
      </c>
      <c r="ID14" s="214"/>
      <c r="IE14" s="214"/>
      <c r="IF14" s="214">
        <v>0</v>
      </c>
      <c r="IG14" s="214"/>
      <c r="IH14" s="214"/>
      <c r="II14" s="214">
        <v>0</v>
      </c>
      <c r="IJ14" s="214"/>
      <c r="IK14" s="214"/>
      <c r="IL14" s="214">
        <v>0</v>
      </c>
      <c r="IM14" s="214"/>
      <c r="IN14" s="214"/>
      <c r="IO14" s="214">
        <v>0</v>
      </c>
      <c r="IP14" s="214"/>
      <c r="IQ14" s="214"/>
      <c r="IR14" s="214">
        <v>0</v>
      </c>
      <c r="IS14" s="327"/>
      <c r="IT14">
        <v>295</v>
      </c>
      <c r="IU14">
        <v>114</v>
      </c>
      <c r="IV14">
        <v>1</v>
      </c>
      <c r="IW14">
        <v>319</v>
      </c>
      <c r="IX14">
        <v>94</v>
      </c>
      <c r="IY14">
        <v>0</v>
      </c>
      <c r="IZ14">
        <v>293</v>
      </c>
      <c r="JA14">
        <v>86</v>
      </c>
      <c r="JB14">
        <v>0</v>
      </c>
      <c r="JC14">
        <v>309</v>
      </c>
      <c r="JD14">
        <v>138</v>
      </c>
      <c r="JE14">
        <v>1</v>
      </c>
      <c r="JF14">
        <v>292</v>
      </c>
      <c r="JG14">
        <v>112</v>
      </c>
      <c r="JH14">
        <v>0</v>
      </c>
      <c r="JI14">
        <v>402</v>
      </c>
      <c r="JJ14">
        <v>153</v>
      </c>
      <c r="JK14">
        <v>0</v>
      </c>
      <c r="KD14" s="326">
        <v>278</v>
      </c>
      <c r="KE14" s="214">
        <v>184</v>
      </c>
      <c r="KF14" s="214">
        <v>0</v>
      </c>
      <c r="KG14" s="214">
        <v>206</v>
      </c>
      <c r="KH14" s="214">
        <v>176</v>
      </c>
      <c r="KI14" s="214">
        <v>0</v>
      </c>
      <c r="KJ14" s="214">
        <v>224</v>
      </c>
      <c r="KK14" s="214">
        <v>176</v>
      </c>
      <c r="KL14" s="214">
        <v>3</v>
      </c>
      <c r="KM14" s="214">
        <v>252</v>
      </c>
      <c r="KN14" s="214">
        <v>237</v>
      </c>
      <c r="KO14" s="214">
        <v>2</v>
      </c>
      <c r="KP14" s="214">
        <v>233</v>
      </c>
      <c r="KQ14" s="214">
        <v>222</v>
      </c>
      <c r="KR14" s="214">
        <v>0</v>
      </c>
      <c r="KS14" s="214">
        <v>270</v>
      </c>
      <c r="KT14" s="214">
        <v>237</v>
      </c>
      <c r="KU14" s="214">
        <v>2</v>
      </c>
      <c r="KV14" s="214"/>
      <c r="KW14" s="214"/>
      <c r="KX14" s="214"/>
      <c r="KY14" s="214"/>
      <c r="KZ14" s="214"/>
      <c r="LA14" s="214"/>
      <c r="LB14" s="214"/>
      <c r="LC14" s="214"/>
      <c r="LD14" s="214"/>
      <c r="LE14" s="214"/>
      <c r="LF14" s="214"/>
      <c r="LG14" s="214"/>
      <c r="LH14" s="214"/>
      <c r="LI14" s="214"/>
      <c r="LJ14" s="214"/>
      <c r="LK14" s="214"/>
      <c r="LL14" s="214"/>
      <c r="LM14" s="327"/>
      <c r="LN14">
        <v>20</v>
      </c>
      <c r="LO14">
        <v>46</v>
      </c>
      <c r="LP14">
        <v>0</v>
      </c>
      <c r="LQ14">
        <v>27</v>
      </c>
      <c r="LR14">
        <v>40</v>
      </c>
      <c r="LS14">
        <v>0</v>
      </c>
      <c r="LT14">
        <v>14</v>
      </c>
      <c r="LU14">
        <v>40</v>
      </c>
      <c r="LV14">
        <v>0</v>
      </c>
      <c r="LW14">
        <v>16</v>
      </c>
      <c r="LX14">
        <v>38</v>
      </c>
      <c r="LY14">
        <v>0</v>
      </c>
      <c r="LZ14">
        <v>31</v>
      </c>
      <c r="MA14">
        <v>39</v>
      </c>
      <c r="MB14">
        <v>2</v>
      </c>
      <c r="MC14">
        <v>26</v>
      </c>
      <c r="MD14">
        <v>43</v>
      </c>
      <c r="ME14">
        <v>1</v>
      </c>
      <c r="MX14" s="328">
        <v>20170320</v>
      </c>
      <c r="MY14">
        <f t="shared" si="4"/>
        <v>4381</v>
      </c>
      <c r="MZ14">
        <f t="shared" si="4"/>
        <v>930</v>
      </c>
      <c r="NA14">
        <f t="shared" si="4"/>
        <v>17</v>
      </c>
      <c r="NB14">
        <f t="shared" si="4"/>
        <v>3862</v>
      </c>
      <c r="NC14">
        <f t="shared" si="4"/>
        <v>839</v>
      </c>
      <c r="ND14">
        <f t="shared" si="4"/>
        <v>10</v>
      </c>
      <c r="NE14">
        <f t="shared" si="4"/>
        <v>4087</v>
      </c>
      <c r="NF14">
        <f t="shared" si="4"/>
        <v>839</v>
      </c>
      <c r="NG14">
        <f t="shared" si="4"/>
        <v>14</v>
      </c>
      <c r="NH14">
        <f t="shared" si="4"/>
        <v>4568</v>
      </c>
      <c r="NI14">
        <f t="shared" si="4"/>
        <v>1030</v>
      </c>
      <c r="NJ14">
        <f t="shared" si="6"/>
        <v>17</v>
      </c>
      <c r="NK14">
        <f t="shared" si="6"/>
        <v>3883</v>
      </c>
      <c r="NL14">
        <f t="shared" si="6"/>
        <v>919</v>
      </c>
      <c r="NM14">
        <f t="shared" si="6"/>
        <v>20</v>
      </c>
      <c r="NN14">
        <f t="shared" si="6"/>
        <v>4716</v>
      </c>
      <c r="NO14">
        <f t="shared" si="6"/>
        <v>1017</v>
      </c>
      <c r="NP14">
        <f t="shared" si="6"/>
        <v>23</v>
      </c>
      <c r="NQ14">
        <f t="shared" si="6"/>
        <v>0</v>
      </c>
      <c r="NR14">
        <f t="shared" si="6"/>
        <v>0</v>
      </c>
      <c r="NS14">
        <f t="shared" si="6"/>
        <v>0</v>
      </c>
      <c r="NT14">
        <f t="shared" si="6"/>
        <v>0</v>
      </c>
      <c r="NU14">
        <f t="shared" si="6"/>
        <v>0</v>
      </c>
      <c r="NV14">
        <f t="shared" si="6"/>
        <v>0</v>
      </c>
      <c r="NW14">
        <f t="shared" si="6"/>
        <v>0</v>
      </c>
      <c r="NX14">
        <f t="shared" si="6"/>
        <v>0</v>
      </c>
      <c r="NY14">
        <f t="shared" si="6"/>
        <v>0</v>
      </c>
      <c r="NZ14">
        <f t="shared" si="7"/>
        <v>0</v>
      </c>
      <c r="OA14">
        <f t="shared" si="7"/>
        <v>0</v>
      </c>
      <c r="OB14">
        <f t="shared" si="7"/>
        <v>0</v>
      </c>
      <c r="OC14">
        <f t="shared" si="7"/>
        <v>0</v>
      </c>
      <c r="OD14">
        <f t="shared" si="7"/>
        <v>0</v>
      </c>
      <c r="OE14">
        <f t="shared" si="7"/>
        <v>0</v>
      </c>
      <c r="OF14">
        <f t="shared" si="7"/>
        <v>0</v>
      </c>
      <c r="OG14">
        <f t="shared" si="7"/>
        <v>0</v>
      </c>
      <c r="OH14">
        <f t="shared" si="7"/>
        <v>0</v>
      </c>
      <c r="OI14" s="329"/>
      <c r="OJ14" s="330">
        <f t="shared" si="5"/>
        <v>25497</v>
      </c>
      <c r="OK14" s="331">
        <f t="shared" si="3"/>
        <v>5574</v>
      </c>
      <c r="OL14" s="332">
        <f t="shared" si="3"/>
        <v>101</v>
      </c>
      <c r="OM14">
        <v>20170420</v>
      </c>
    </row>
    <row r="15" spans="1:403">
      <c r="A15" t="s">
        <v>58</v>
      </c>
      <c r="B15" s="326">
        <v>62</v>
      </c>
      <c r="C15" s="214">
        <v>62</v>
      </c>
      <c r="D15" s="214">
        <v>2</v>
      </c>
      <c r="E15" s="214">
        <v>103</v>
      </c>
      <c r="F15" s="214">
        <v>66</v>
      </c>
      <c r="G15" s="214">
        <v>6</v>
      </c>
      <c r="H15" s="214">
        <v>86</v>
      </c>
      <c r="I15" s="214">
        <v>81</v>
      </c>
      <c r="J15" s="214">
        <v>2</v>
      </c>
      <c r="K15" s="214">
        <v>99</v>
      </c>
      <c r="L15" s="214">
        <v>67</v>
      </c>
      <c r="M15" s="214">
        <v>1</v>
      </c>
      <c r="N15" s="214">
        <v>105</v>
      </c>
      <c r="O15" s="214">
        <v>48</v>
      </c>
      <c r="P15" s="214">
        <v>1</v>
      </c>
      <c r="Q15" s="214"/>
      <c r="R15" s="214"/>
      <c r="S15" s="214"/>
      <c r="T15" s="214"/>
      <c r="U15" s="214"/>
      <c r="V15" s="214"/>
      <c r="W15" s="214"/>
      <c r="X15" s="214"/>
      <c r="Y15" s="214"/>
      <c r="Z15" s="214"/>
      <c r="AA15" s="214"/>
      <c r="AB15" s="214"/>
      <c r="AC15" s="214"/>
      <c r="AD15" s="214"/>
      <c r="AE15" s="214"/>
      <c r="AF15" s="214"/>
      <c r="AG15" s="214"/>
      <c r="AH15" s="214"/>
      <c r="AI15" s="214"/>
      <c r="AJ15" s="214"/>
      <c r="AK15" s="327"/>
      <c r="AL15">
        <v>106</v>
      </c>
      <c r="AM15">
        <v>33</v>
      </c>
      <c r="AN15">
        <v>0</v>
      </c>
      <c r="AO15">
        <v>80</v>
      </c>
      <c r="AP15">
        <v>42</v>
      </c>
      <c r="AQ15">
        <v>0</v>
      </c>
      <c r="AR15">
        <v>71</v>
      </c>
      <c r="AS15">
        <v>22</v>
      </c>
      <c r="AT15">
        <v>0</v>
      </c>
      <c r="AU15">
        <v>80</v>
      </c>
      <c r="AV15">
        <v>34</v>
      </c>
      <c r="AW15">
        <v>0</v>
      </c>
      <c r="AX15">
        <v>76</v>
      </c>
      <c r="AY15">
        <v>46</v>
      </c>
      <c r="AZ15">
        <v>0</v>
      </c>
      <c r="BV15" s="326">
        <v>11</v>
      </c>
      <c r="BW15" s="214">
        <v>10</v>
      </c>
      <c r="BX15" s="214">
        <v>0</v>
      </c>
      <c r="BY15" s="214">
        <v>13</v>
      </c>
      <c r="BZ15" s="214">
        <v>14</v>
      </c>
      <c r="CA15" s="214">
        <v>0</v>
      </c>
      <c r="CB15" s="214">
        <v>13</v>
      </c>
      <c r="CC15" s="214">
        <v>13</v>
      </c>
      <c r="CD15" s="214">
        <v>0</v>
      </c>
      <c r="CE15" s="214">
        <v>22</v>
      </c>
      <c r="CF15" s="214">
        <v>8</v>
      </c>
      <c r="CG15" s="214">
        <v>0</v>
      </c>
      <c r="CH15" s="214">
        <v>19</v>
      </c>
      <c r="CI15" s="214">
        <v>13</v>
      </c>
      <c r="CJ15" s="214">
        <v>0</v>
      </c>
      <c r="CK15" s="214"/>
      <c r="CL15" s="214"/>
      <c r="CM15" s="214"/>
      <c r="CN15" s="214"/>
      <c r="CO15" s="214"/>
      <c r="CP15" s="214"/>
      <c r="CQ15" s="214"/>
      <c r="CR15" s="214"/>
      <c r="CS15" s="214"/>
      <c r="CT15" s="214"/>
      <c r="CU15" s="214"/>
      <c r="CV15" s="214"/>
      <c r="CW15" s="214"/>
      <c r="CX15" s="214"/>
      <c r="CY15" s="214"/>
      <c r="CZ15" s="214"/>
      <c r="DA15" s="214"/>
      <c r="DB15" s="214"/>
      <c r="DC15" s="214"/>
      <c r="DD15" s="214"/>
      <c r="DE15" s="327"/>
      <c r="DF15">
        <v>87</v>
      </c>
      <c r="DG15">
        <v>36</v>
      </c>
      <c r="DH15">
        <v>0</v>
      </c>
      <c r="DI15">
        <v>68</v>
      </c>
      <c r="DJ15">
        <v>41</v>
      </c>
      <c r="DK15">
        <v>0</v>
      </c>
      <c r="DL15">
        <v>82</v>
      </c>
      <c r="DM15">
        <v>27</v>
      </c>
      <c r="DN15">
        <v>0</v>
      </c>
      <c r="DO15">
        <v>83</v>
      </c>
      <c r="DP15">
        <v>55</v>
      </c>
      <c r="DQ15">
        <v>0</v>
      </c>
      <c r="DR15">
        <v>78</v>
      </c>
      <c r="DS15">
        <v>52</v>
      </c>
      <c r="DT15">
        <v>1</v>
      </c>
      <c r="EP15" s="326">
        <v>42</v>
      </c>
      <c r="EQ15" s="214">
        <v>12</v>
      </c>
      <c r="ER15" s="214">
        <v>1</v>
      </c>
      <c r="ES15" s="214">
        <v>46</v>
      </c>
      <c r="ET15" s="214">
        <v>16</v>
      </c>
      <c r="EU15" s="214">
        <v>1</v>
      </c>
      <c r="EV15" s="214">
        <v>36</v>
      </c>
      <c r="EW15" s="214">
        <v>9</v>
      </c>
      <c r="EX15" s="214">
        <v>1</v>
      </c>
      <c r="EY15" s="214">
        <v>38</v>
      </c>
      <c r="EZ15" s="214">
        <v>17</v>
      </c>
      <c r="FA15" s="214">
        <v>2</v>
      </c>
      <c r="FB15" s="214">
        <v>41</v>
      </c>
      <c r="FC15" s="214">
        <v>36</v>
      </c>
      <c r="FD15" s="214">
        <v>2</v>
      </c>
      <c r="FE15" s="214"/>
      <c r="FF15" s="214"/>
      <c r="FG15" s="214"/>
      <c r="FH15" s="214"/>
      <c r="FI15" s="214"/>
      <c r="FJ15" s="214"/>
      <c r="FK15" s="214"/>
      <c r="FL15" s="214"/>
      <c r="FM15" s="214"/>
      <c r="FN15" s="214"/>
      <c r="FO15" s="214"/>
      <c r="FP15" s="214"/>
      <c r="FQ15" s="214"/>
      <c r="FR15" s="214"/>
      <c r="FS15" s="214"/>
      <c r="FT15" s="214"/>
      <c r="FU15" s="214"/>
      <c r="FV15" s="214"/>
      <c r="FW15" s="214"/>
      <c r="FX15" s="214"/>
      <c r="FY15" s="327"/>
      <c r="FZ15">
        <v>124</v>
      </c>
      <c r="GA15">
        <v>23</v>
      </c>
      <c r="GB15">
        <v>0</v>
      </c>
      <c r="GC15">
        <v>87</v>
      </c>
      <c r="GD15">
        <v>20</v>
      </c>
      <c r="GE15">
        <v>0</v>
      </c>
      <c r="GF15">
        <v>96</v>
      </c>
      <c r="GG15">
        <v>44</v>
      </c>
      <c r="GH15">
        <v>0</v>
      </c>
      <c r="GI15">
        <v>102</v>
      </c>
      <c r="GJ15">
        <v>47</v>
      </c>
      <c r="GK15">
        <v>0</v>
      </c>
      <c r="GL15">
        <v>102</v>
      </c>
      <c r="GM15">
        <v>45</v>
      </c>
      <c r="GN15">
        <v>0</v>
      </c>
      <c r="HJ15" s="326">
        <v>447</v>
      </c>
      <c r="HK15" s="214">
        <v>0</v>
      </c>
      <c r="HL15" s="214">
        <v>0</v>
      </c>
      <c r="HM15" s="214">
        <v>450</v>
      </c>
      <c r="HN15" s="214">
        <v>0</v>
      </c>
      <c r="HO15" s="214">
        <v>0</v>
      </c>
      <c r="HP15" s="214">
        <v>467</v>
      </c>
      <c r="HQ15" s="214">
        <v>0</v>
      </c>
      <c r="HR15" s="214">
        <v>0</v>
      </c>
      <c r="HS15" s="214">
        <v>610</v>
      </c>
      <c r="HT15" s="214">
        <v>0</v>
      </c>
      <c r="HU15" s="214">
        <v>0</v>
      </c>
      <c r="HV15" s="214">
        <v>404</v>
      </c>
      <c r="HW15" s="214">
        <v>0</v>
      </c>
      <c r="HX15" s="214">
        <v>0</v>
      </c>
      <c r="HY15" s="214"/>
      <c r="HZ15" s="214">
        <v>0</v>
      </c>
      <c r="IA15" s="214"/>
      <c r="IB15" s="214"/>
      <c r="IC15" s="214">
        <v>0</v>
      </c>
      <c r="ID15" s="214"/>
      <c r="IE15" s="214"/>
      <c r="IF15" s="214">
        <v>0</v>
      </c>
      <c r="IG15" s="214"/>
      <c r="IH15" s="214"/>
      <c r="II15" s="214">
        <v>0</v>
      </c>
      <c r="IJ15" s="214"/>
      <c r="IK15" s="214"/>
      <c r="IL15" s="214">
        <v>0</v>
      </c>
      <c r="IM15" s="214"/>
      <c r="IN15" s="214"/>
      <c r="IO15" s="214">
        <v>0</v>
      </c>
      <c r="IP15" s="214"/>
      <c r="IQ15" s="214"/>
      <c r="IR15" s="214">
        <v>0</v>
      </c>
      <c r="IS15" s="327"/>
      <c r="IT15">
        <v>32</v>
      </c>
      <c r="IU15">
        <v>10</v>
      </c>
      <c r="IV15">
        <v>0</v>
      </c>
      <c r="IW15">
        <v>20</v>
      </c>
      <c r="IX15">
        <v>9</v>
      </c>
      <c r="IY15">
        <v>0</v>
      </c>
      <c r="IZ15">
        <v>44</v>
      </c>
      <c r="JA15">
        <v>19</v>
      </c>
      <c r="JB15">
        <v>0</v>
      </c>
      <c r="JC15">
        <v>38</v>
      </c>
      <c r="JD15">
        <v>8</v>
      </c>
      <c r="JE15">
        <v>0</v>
      </c>
      <c r="JF15">
        <v>32</v>
      </c>
      <c r="JG15">
        <v>7</v>
      </c>
      <c r="JH15">
        <v>0</v>
      </c>
      <c r="KD15" s="326">
        <v>99</v>
      </c>
      <c r="KE15" s="214">
        <v>79</v>
      </c>
      <c r="KF15" s="214">
        <v>0</v>
      </c>
      <c r="KG15" s="214">
        <v>89</v>
      </c>
      <c r="KH15" s="214">
        <v>52</v>
      </c>
      <c r="KI15" s="214">
        <v>0</v>
      </c>
      <c r="KJ15" s="214">
        <v>99</v>
      </c>
      <c r="KK15" s="214">
        <v>59</v>
      </c>
      <c r="KL15" s="214">
        <v>1</v>
      </c>
      <c r="KM15" s="214">
        <v>107</v>
      </c>
      <c r="KN15" s="214">
        <v>70</v>
      </c>
      <c r="KO15" s="214">
        <v>1</v>
      </c>
      <c r="KP15" s="214">
        <v>105</v>
      </c>
      <c r="KQ15" s="214">
        <v>61</v>
      </c>
      <c r="KR15" s="214">
        <v>0</v>
      </c>
      <c r="KS15" s="214"/>
      <c r="KT15" s="214"/>
      <c r="KU15" s="214"/>
      <c r="KV15" s="214"/>
      <c r="KW15" s="214"/>
      <c r="KX15" s="214"/>
      <c r="KY15" s="214"/>
      <c r="KZ15" s="214"/>
      <c r="LA15" s="214"/>
      <c r="LB15" s="214"/>
      <c r="LC15" s="214"/>
      <c r="LD15" s="214"/>
      <c r="LE15" s="214"/>
      <c r="LF15" s="214"/>
      <c r="LG15" s="214"/>
      <c r="LH15" s="214"/>
      <c r="LI15" s="214"/>
      <c r="LJ15" s="214"/>
      <c r="LK15" s="214"/>
      <c r="LL15" s="214"/>
      <c r="LM15" s="327"/>
      <c r="LN15">
        <v>11</v>
      </c>
      <c r="LO15">
        <v>0</v>
      </c>
      <c r="LP15">
        <v>0</v>
      </c>
      <c r="LQ15">
        <v>18</v>
      </c>
      <c r="LR15">
        <v>1</v>
      </c>
      <c r="LS15">
        <v>1</v>
      </c>
      <c r="LT15">
        <v>10</v>
      </c>
      <c r="LU15">
        <v>1</v>
      </c>
      <c r="LV15">
        <v>1</v>
      </c>
      <c r="LW15">
        <v>11</v>
      </c>
      <c r="LX15">
        <v>0</v>
      </c>
      <c r="LY15">
        <v>4</v>
      </c>
      <c r="LZ15">
        <v>7</v>
      </c>
      <c r="MA15">
        <v>0</v>
      </c>
      <c r="MB15">
        <v>0</v>
      </c>
      <c r="MX15" s="328">
        <v>20170313</v>
      </c>
      <c r="MY15">
        <f t="shared" si="4"/>
        <v>1021</v>
      </c>
      <c r="MZ15">
        <f t="shared" si="4"/>
        <v>265</v>
      </c>
      <c r="NA15">
        <f t="shared" si="4"/>
        <v>3</v>
      </c>
      <c r="NB15">
        <f t="shared" si="4"/>
        <v>974</v>
      </c>
      <c r="NC15">
        <f t="shared" si="4"/>
        <v>261</v>
      </c>
      <c r="ND15">
        <f t="shared" si="4"/>
        <v>8</v>
      </c>
      <c r="NE15">
        <f t="shared" si="4"/>
        <v>1004</v>
      </c>
      <c r="NF15">
        <f t="shared" si="4"/>
        <v>275</v>
      </c>
      <c r="NG15">
        <f t="shared" si="4"/>
        <v>5</v>
      </c>
      <c r="NH15">
        <f t="shared" si="4"/>
        <v>1190</v>
      </c>
      <c r="NI15">
        <f t="shared" si="4"/>
        <v>306</v>
      </c>
      <c r="NJ15">
        <f t="shared" si="6"/>
        <v>8</v>
      </c>
      <c r="NK15">
        <f t="shared" si="6"/>
        <v>969</v>
      </c>
      <c r="NL15">
        <f t="shared" si="6"/>
        <v>308</v>
      </c>
      <c r="NM15">
        <f t="shared" si="6"/>
        <v>4</v>
      </c>
      <c r="NN15">
        <f t="shared" si="6"/>
        <v>0</v>
      </c>
      <c r="NO15">
        <f t="shared" si="6"/>
        <v>0</v>
      </c>
      <c r="NP15">
        <f t="shared" si="6"/>
        <v>0</v>
      </c>
      <c r="NQ15">
        <f t="shared" si="6"/>
        <v>0</v>
      </c>
      <c r="NR15">
        <f t="shared" si="6"/>
        <v>0</v>
      </c>
      <c r="NS15">
        <f t="shared" si="6"/>
        <v>0</v>
      </c>
      <c r="NT15">
        <f t="shared" si="6"/>
        <v>0</v>
      </c>
      <c r="NU15">
        <f t="shared" si="6"/>
        <v>0</v>
      </c>
      <c r="NV15">
        <f t="shared" si="6"/>
        <v>0</v>
      </c>
      <c r="NW15">
        <f t="shared" si="6"/>
        <v>0</v>
      </c>
      <c r="NX15">
        <f t="shared" si="6"/>
        <v>0</v>
      </c>
      <c r="NY15">
        <f t="shared" si="6"/>
        <v>0</v>
      </c>
      <c r="NZ15">
        <f t="shared" si="7"/>
        <v>0</v>
      </c>
      <c r="OA15">
        <f t="shared" si="7"/>
        <v>0</v>
      </c>
      <c r="OB15">
        <f t="shared" si="7"/>
        <v>0</v>
      </c>
      <c r="OC15">
        <f t="shared" si="7"/>
        <v>0</v>
      </c>
      <c r="OD15">
        <f t="shared" si="7"/>
        <v>0</v>
      </c>
      <c r="OE15">
        <f t="shared" si="7"/>
        <v>0</v>
      </c>
      <c r="OF15">
        <f t="shared" si="7"/>
        <v>0</v>
      </c>
      <c r="OG15">
        <f t="shared" si="7"/>
        <v>0</v>
      </c>
      <c r="OH15">
        <f t="shared" si="7"/>
        <v>0</v>
      </c>
      <c r="OI15" s="329"/>
      <c r="OJ15" s="330">
        <f t="shared" si="5"/>
        <v>5158</v>
      </c>
      <c r="OK15" s="331">
        <f t="shared" si="3"/>
        <v>1415</v>
      </c>
      <c r="OL15" s="332">
        <f t="shared" si="3"/>
        <v>28</v>
      </c>
      <c r="OM15">
        <v>20170313</v>
      </c>
    </row>
    <row r="16" spans="1:403">
      <c r="A16" t="s">
        <v>59</v>
      </c>
      <c r="B16" s="326">
        <v>2065</v>
      </c>
      <c r="C16" s="214">
        <v>1716</v>
      </c>
      <c r="D16" s="214">
        <v>49</v>
      </c>
      <c r="E16" s="214">
        <v>2039</v>
      </c>
      <c r="F16" s="214">
        <v>2159</v>
      </c>
      <c r="G16" s="214">
        <v>75</v>
      </c>
      <c r="H16" s="214">
        <v>2233</v>
      </c>
      <c r="I16" s="214">
        <v>2052</v>
      </c>
      <c r="J16" s="214">
        <v>75</v>
      </c>
      <c r="K16" s="214">
        <v>2158</v>
      </c>
      <c r="L16" s="214">
        <v>1901</v>
      </c>
      <c r="M16" s="214">
        <v>80</v>
      </c>
      <c r="N16" s="214">
        <v>2163</v>
      </c>
      <c r="O16" s="214">
        <v>1932</v>
      </c>
      <c r="P16" s="214">
        <v>69</v>
      </c>
      <c r="Q16" s="214">
        <v>2523</v>
      </c>
      <c r="R16" s="214">
        <v>2513</v>
      </c>
      <c r="S16" s="214">
        <v>89</v>
      </c>
      <c r="T16" s="214"/>
      <c r="U16" s="214"/>
      <c r="V16" s="214"/>
      <c r="W16" s="214"/>
      <c r="X16" s="214"/>
      <c r="Y16" s="214"/>
      <c r="Z16" s="214"/>
      <c r="AA16" s="214"/>
      <c r="AB16" s="214"/>
      <c r="AC16" s="214"/>
      <c r="AD16" s="214"/>
      <c r="AE16" s="214"/>
      <c r="AF16" s="214"/>
      <c r="AG16" s="214"/>
      <c r="AH16" s="214"/>
      <c r="AI16" s="214"/>
      <c r="AJ16" s="214"/>
      <c r="AK16" s="327"/>
      <c r="AL16">
        <v>2783</v>
      </c>
      <c r="AM16">
        <v>608</v>
      </c>
      <c r="AN16">
        <v>2</v>
      </c>
      <c r="AO16">
        <v>2678</v>
      </c>
      <c r="AP16">
        <v>720</v>
      </c>
      <c r="AQ16">
        <v>1</v>
      </c>
      <c r="AR16">
        <v>2760</v>
      </c>
      <c r="AS16">
        <v>786</v>
      </c>
      <c r="AT16">
        <v>1</v>
      </c>
      <c r="AU16">
        <v>2774</v>
      </c>
      <c r="AV16">
        <v>672</v>
      </c>
      <c r="AW16">
        <v>2</v>
      </c>
      <c r="AX16">
        <v>2661</v>
      </c>
      <c r="AY16">
        <v>601</v>
      </c>
      <c r="AZ16">
        <v>0</v>
      </c>
      <c r="BA16">
        <v>3258</v>
      </c>
      <c r="BB16">
        <v>1010</v>
      </c>
      <c r="BC16">
        <v>3</v>
      </c>
      <c r="BV16" s="326">
        <v>336</v>
      </c>
      <c r="BW16" s="214">
        <v>312</v>
      </c>
      <c r="BX16" s="214">
        <v>9</v>
      </c>
      <c r="BY16" s="214">
        <v>331</v>
      </c>
      <c r="BZ16" s="214">
        <v>319</v>
      </c>
      <c r="CA16" s="214">
        <v>7</v>
      </c>
      <c r="CB16" s="214">
        <v>265</v>
      </c>
      <c r="CC16" s="214">
        <v>315</v>
      </c>
      <c r="CD16" s="214">
        <v>5</v>
      </c>
      <c r="CE16" s="214">
        <v>347</v>
      </c>
      <c r="CF16" s="214">
        <v>313</v>
      </c>
      <c r="CG16" s="214">
        <v>6</v>
      </c>
      <c r="CH16" s="214">
        <v>319</v>
      </c>
      <c r="CI16" s="214">
        <v>332</v>
      </c>
      <c r="CJ16" s="214">
        <v>15</v>
      </c>
      <c r="CK16" s="214">
        <v>374</v>
      </c>
      <c r="CL16" s="214">
        <v>374</v>
      </c>
      <c r="CM16" s="214">
        <v>23</v>
      </c>
      <c r="CN16" s="214"/>
      <c r="CO16" s="214"/>
      <c r="CP16" s="214"/>
      <c r="CQ16" s="214"/>
      <c r="CR16" s="214"/>
      <c r="CS16" s="214"/>
      <c r="CT16" s="214"/>
      <c r="CU16" s="214"/>
      <c r="CV16" s="214"/>
      <c r="CW16" s="214"/>
      <c r="CX16" s="214"/>
      <c r="CY16" s="214"/>
      <c r="CZ16" s="214"/>
      <c r="DA16" s="214"/>
      <c r="DB16" s="214"/>
      <c r="DC16" s="214"/>
      <c r="DD16" s="214"/>
      <c r="DE16" s="327"/>
      <c r="DF16">
        <v>4252</v>
      </c>
      <c r="DG16">
        <v>2719</v>
      </c>
      <c r="DH16">
        <v>0</v>
      </c>
      <c r="DI16">
        <v>4649</v>
      </c>
      <c r="DJ16">
        <v>3051</v>
      </c>
      <c r="DK16">
        <v>4</v>
      </c>
      <c r="DL16">
        <v>4220</v>
      </c>
      <c r="DM16">
        <v>2518</v>
      </c>
      <c r="DN16">
        <v>7</v>
      </c>
      <c r="DO16">
        <v>4942</v>
      </c>
      <c r="DP16">
        <v>2845</v>
      </c>
      <c r="DQ16">
        <v>2</v>
      </c>
      <c r="DR16">
        <v>4501</v>
      </c>
      <c r="DS16">
        <v>2798</v>
      </c>
      <c r="DT16">
        <v>4</v>
      </c>
      <c r="DU16">
        <v>5820</v>
      </c>
      <c r="DV16">
        <v>3720</v>
      </c>
      <c r="DW16">
        <v>4</v>
      </c>
      <c r="EP16" s="326">
        <v>2468</v>
      </c>
      <c r="EQ16" s="214">
        <v>1978</v>
      </c>
      <c r="ER16" s="214">
        <v>70</v>
      </c>
      <c r="ES16" s="214">
        <v>2884</v>
      </c>
      <c r="ET16" s="214">
        <v>1792</v>
      </c>
      <c r="EU16" s="214">
        <v>82</v>
      </c>
      <c r="EV16" s="214">
        <v>2721</v>
      </c>
      <c r="EW16" s="214">
        <v>1634</v>
      </c>
      <c r="EX16" s="214">
        <v>83</v>
      </c>
      <c r="EY16" s="214">
        <v>2658</v>
      </c>
      <c r="EZ16" s="214">
        <v>1715</v>
      </c>
      <c r="FA16" s="214">
        <v>74</v>
      </c>
      <c r="FB16" s="214">
        <v>2426</v>
      </c>
      <c r="FC16" s="214">
        <v>1620</v>
      </c>
      <c r="FD16" s="214">
        <v>68</v>
      </c>
      <c r="FE16" s="214">
        <v>3054</v>
      </c>
      <c r="FF16" s="214">
        <v>2088</v>
      </c>
      <c r="FG16" s="214">
        <v>92</v>
      </c>
      <c r="FH16" s="214"/>
      <c r="FI16" s="214"/>
      <c r="FJ16" s="214"/>
      <c r="FK16" s="214"/>
      <c r="FL16" s="214"/>
      <c r="FM16" s="214"/>
      <c r="FN16" s="214"/>
      <c r="FO16" s="214"/>
      <c r="FP16" s="214"/>
      <c r="FQ16" s="214"/>
      <c r="FR16" s="214"/>
      <c r="FS16" s="214"/>
      <c r="FT16" s="214"/>
      <c r="FU16" s="214"/>
      <c r="FV16" s="214"/>
      <c r="FW16" s="214"/>
      <c r="FX16" s="214"/>
      <c r="FY16" s="327"/>
      <c r="FZ16">
        <v>6189</v>
      </c>
      <c r="GA16">
        <v>1711</v>
      </c>
      <c r="GB16">
        <v>43</v>
      </c>
      <c r="GC16">
        <v>6658</v>
      </c>
      <c r="GD16">
        <v>1645</v>
      </c>
      <c r="GE16">
        <v>21</v>
      </c>
      <c r="GF16">
        <v>6630</v>
      </c>
      <c r="GG16">
        <v>1951</v>
      </c>
      <c r="GH16">
        <v>50</v>
      </c>
      <c r="GI16">
        <v>6533</v>
      </c>
      <c r="GJ16">
        <v>1658</v>
      </c>
      <c r="GK16">
        <v>20</v>
      </c>
      <c r="GL16">
        <v>5662</v>
      </c>
      <c r="GM16">
        <v>1884</v>
      </c>
      <c r="GN16">
        <v>35</v>
      </c>
      <c r="GO16">
        <v>7021</v>
      </c>
      <c r="GP16">
        <v>1813</v>
      </c>
      <c r="GQ16">
        <v>44</v>
      </c>
      <c r="HJ16" s="326">
        <v>52599</v>
      </c>
      <c r="HK16" s="214">
        <v>0</v>
      </c>
      <c r="HL16" s="214">
        <v>0</v>
      </c>
      <c r="HM16" s="214">
        <v>53065</v>
      </c>
      <c r="HN16" s="214">
        <v>0</v>
      </c>
      <c r="HO16" s="214">
        <v>0</v>
      </c>
      <c r="HP16" s="214">
        <v>58578</v>
      </c>
      <c r="HQ16" s="214">
        <v>0</v>
      </c>
      <c r="HR16" s="214">
        <v>0</v>
      </c>
      <c r="HS16" s="214">
        <v>63845</v>
      </c>
      <c r="HT16" s="214">
        <v>0</v>
      </c>
      <c r="HU16" s="214">
        <v>0</v>
      </c>
      <c r="HV16" s="214">
        <v>56002</v>
      </c>
      <c r="HW16" s="214">
        <v>0</v>
      </c>
      <c r="HX16" s="214">
        <v>0</v>
      </c>
      <c r="HY16" s="214">
        <v>68869</v>
      </c>
      <c r="HZ16" s="214">
        <v>0</v>
      </c>
      <c r="IA16" s="214">
        <v>0</v>
      </c>
      <c r="IB16" s="214"/>
      <c r="IC16" s="214">
        <v>0</v>
      </c>
      <c r="ID16" s="214"/>
      <c r="IE16" s="214"/>
      <c r="IF16" s="214">
        <v>0</v>
      </c>
      <c r="IG16" s="214"/>
      <c r="IH16" s="214"/>
      <c r="II16" s="214">
        <v>0</v>
      </c>
      <c r="IJ16" s="214"/>
      <c r="IK16" s="214"/>
      <c r="IL16" s="214">
        <v>0</v>
      </c>
      <c r="IM16" s="214"/>
      <c r="IN16" s="214"/>
      <c r="IO16" s="214">
        <v>0</v>
      </c>
      <c r="IP16" s="214"/>
      <c r="IQ16" s="214"/>
      <c r="IR16" s="214">
        <v>0</v>
      </c>
      <c r="IS16" s="327"/>
      <c r="IT16">
        <v>1059</v>
      </c>
      <c r="IU16">
        <v>2834</v>
      </c>
      <c r="IV16">
        <v>3</v>
      </c>
      <c r="IW16">
        <v>1090</v>
      </c>
      <c r="IX16">
        <v>2797</v>
      </c>
      <c r="IY16">
        <v>3</v>
      </c>
      <c r="IZ16">
        <v>1038</v>
      </c>
      <c r="JA16">
        <v>2486</v>
      </c>
      <c r="JB16">
        <v>2</v>
      </c>
      <c r="JC16">
        <v>1126</v>
      </c>
      <c r="JD16">
        <v>3032</v>
      </c>
      <c r="JE16">
        <v>2</v>
      </c>
      <c r="JF16">
        <v>1069</v>
      </c>
      <c r="JG16">
        <v>3253</v>
      </c>
      <c r="JH16">
        <v>2</v>
      </c>
      <c r="JI16">
        <v>1303</v>
      </c>
      <c r="JJ16">
        <v>4501</v>
      </c>
      <c r="JK16">
        <v>2</v>
      </c>
      <c r="KD16" s="326">
        <v>2193</v>
      </c>
      <c r="KE16" s="214">
        <v>1880</v>
      </c>
      <c r="KF16" s="214">
        <v>8</v>
      </c>
      <c r="KG16" s="214">
        <v>2547</v>
      </c>
      <c r="KH16" s="214">
        <v>1972</v>
      </c>
      <c r="KI16" s="214">
        <v>9</v>
      </c>
      <c r="KJ16" s="214">
        <v>2260</v>
      </c>
      <c r="KK16" s="214">
        <v>1822</v>
      </c>
      <c r="KL16" s="214">
        <v>11</v>
      </c>
      <c r="KM16" s="214">
        <v>2383</v>
      </c>
      <c r="KN16" s="214">
        <v>2027</v>
      </c>
      <c r="KO16" s="214">
        <v>11</v>
      </c>
      <c r="KP16" s="214">
        <v>2493</v>
      </c>
      <c r="KQ16" s="214">
        <v>1984</v>
      </c>
      <c r="KR16" s="214">
        <v>7</v>
      </c>
      <c r="KS16" s="214">
        <v>3037</v>
      </c>
      <c r="KT16" s="214">
        <v>2092</v>
      </c>
      <c r="KU16" s="214">
        <v>7</v>
      </c>
      <c r="KV16" s="214"/>
      <c r="KW16" s="214"/>
      <c r="KX16" s="214"/>
      <c r="KY16" s="214"/>
      <c r="KZ16" s="214"/>
      <c r="LA16" s="214"/>
      <c r="LB16" s="214"/>
      <c r="LC16" s="214"/>
      <c r="LD16" s="214"/>
      <c r="LE16" s="214"/>
      <c r="LF16" s="214"/>
      <c r="LG16" s="214"/>
      <c r="LH16" s="214"/>
      <c r="LI16" s="214"/>
      <c r="LJ16" s="214"/>
      <c r="LK16" s="214"/>
      <c r="LL16" s="214"/>
      <c r="LM16" s="327"/>
      <c r="LN16">
        <v>240</v>
      </c>
      <c r="LO16">
        <v>737</v>
      </c>
      <c r="LP16">
        <v>2</v>
      </c>
      <c r="LQ16">
        <v>219</v>
      </c>
      <c r="LR16">
        <v>789</v>
      </c>
      <c r="LS16">
        <v>1</v>
      </c>
      <c r="LT16">
        <v>262</v>
      </c>
      <c r="LU16">
        <v>716</v>
      </c>
      <c r="LV16">
        <v>6</v>
      </c>
      <c r="LW16">
        <v>221</v>
      </c>
      <c r="LX16">
        <v>830</v>
      </c>
      <c r="LY16">
        <v>1</v>
      </c>
      <c r="LZ16">
        <v>198</v>
      </c>
      <c r="MA16">
        <v>768</v>
      </c>
      <c r="MB16">
        <v>0</v>
      </c>
      <c r="MC16">
        <v>226</v>
      </c>
      <c r="MD16">
        <v>871</v>
      </c>
      <c r="ME16">
        <v>3</v>
      </c>
      <c r="MX16" s="328">
        <v>20170317</v>
      </c>
      <c r="MY16">
        <f t="shared" si="4"/>
        <v>74184</v>
      </c>
      <c r="MZ16">
        <f t="shared" si="4"/>
        <v>14495</v>
      </c>
      <c r="NA16">
        <f t="shared" si="4"/>
        <v>186</v>
      </c>
      <c r="NB16">
        <f t="shared" si="4"/>
        <v>76160</v>
      </c>
      <c r="NC16">
        <f t="shared" si="4"/>
        <v>15244</v>
      </c>
      <c r="ND16">
        <f t="shared" si="4"/>
        <v>203</v>
      </c>
      <c r="NE16">
        <f t="shared" si="4"/>
        <v>80967</v>
      </c>
      <c r="NF16">
        <f t="shared" si="4"/>
        <v>14280</v>
      </c>
      <c r="NG16">
        <f t="shared" si="4"/>
        <v>240</v>
      </c>
      <c r="NH16">
        <f t="shared" si="4"/>
        <v>86987</v>
      </c>
      <c r="NI16">
        <f t="shared" si="4"/>
        <v>14993</v>
      </c>
      <c r="NJ16">
        <f t="shared" si="6"/>
        <v>198</v>
      </c>
      <c r="NK16">
        <f t="shared" si="6"/>
        <v>77494</v>
      </c>
      <c r="NL16">
        <f t="shared" si="6"/>
        <v>15172</v>
      </c>
      <c r="NM16">
        <f t="shared" si="6"/>
        <v>200</v>
      </c>
      <c r="NN16">
        <f t="shared" si="6"/>
        <v>95485</v>
      </c>
      <c r="NO16">
        <f t="shared" si="6"/>
        <v>18982</v>
      </c>
      <c r="NP16">
        <f t="shared" si="6"/>
        <v>267</v>
      </c>
      <c r="NQ16">
        <f t="shared" si="6"/>
        <v>0</v>
      </c>
      <c r="NR16">
        <f t="shared" si="6"/>
        <v>0</v>
      </c>
      <c r="NS16">
        <f t="shared" si="6"/>
        <v>0</v>
      </c>
      <c r="NT16">
        <f t="shared" si="6"/>
        <v>0</v>
      </c>
      <c r="NU16">
        <f t="shared" si="6"/>
        <v>0</v>
      </c>
      <c r="NV16">
        <f t="shared" si="6"/>
        <v>0</v>
      </c>
      <c r="NW16">
        <f t="shared" si="6"/>
        <v>0</v>
      </c>
      <c r="NX16">
        <f t="shared" si="6"/>
        <v>0</v>
      </c>
      <c r="NY16">
        <f t="shared" si="6"/>
        <v>0</v>
      </c>
      <c r="NZ16">
        <f t="shared" si="7"/>
        <v>0</v>
      </c>
      <c r="OA16">
        <f t="shared" si="7"/>
        <v>0</v>
      </c>
      <c r="OB16">
        <f t="shared" si="7"/>
        <v>0</v>
      </c>
      <c r="OC16">
        <f t="shared" si="7"/>
        <v>0</v>
      </c>
      <c r="OD16">
        <f t="shared" si="7"/>
        <v>0</v>
      </c>
      <c r="OE16">
        <f t="shared" si="7"/>
        <v>0</v>
      </c>
      <c r="OF16">
        <f t="shared" si="7"/>
        <v>0</v>
      </c>
      <c r="OG16">
        <f t="shared" si="7"/>
        <v>0</v>
      </c>
      <c r="OH16">
        <f t="shared" si="7"/>
        <v>0</v>
      </c>
      <c r="OI16" s="329"/>
      <c r="OJ16" s="330">
        <f t="shared" si="5"/>
        <v>491277</v>
      </c>
      <c r="OK16" s="331">
        <f t="shared" si="3"/>
        <v>93166</v>
      </c>
      <c r="OL16" s="332">
        <f t="shared" si="3"/>
        <v>1294</v>
      </c>
      <c r="OM16">
        <v>20170419</v>
      </c>
    </row>
    <row r="17" spans="1:403">
      <c r="A17" t="s">
        <v>60</v>
      </c>
      <c r="B17" s="326">
        <v>47</v>
      </c>
      <c r="C17" s="214">
        <v>27</v>
      </c>
      <c r="D17" s="214">
        <v>1</v>
      </c>
      <c r="E17" s="214">
        <v>38</v>
      </c>
      <c r="F17" s="214">
        <v>30</v>
      </c>
      <c r="G17" s="214">
        <v>0</v>
      </c>
      <c r="H17" s="214">
        <v>67</v>
      </c>
      <c r="I17" s="214">
        <v>23</v>
      </c>
      <c r="J17" s="214">
        <v>2</v>
      </c>
      <c r="K17" s="214">
        <v>71</v>
      </c>
      <c r="L17" s="214">
        <v>31</v>
      </c>
      <c r="M17" s="214">
        <v>3</v>
      </c>
      <c r="N17" s="214">
        <v>35</v>
      </c>
      <c r="O17" s="214">
        <v>24</v>
      </c>
      <c r="P17" s="214">
        <v>3</v>
      </c>
      <c r="Q17" s="214">
        <v>40</v>
      </c>
      <c r="R17" s="214">
        <v>25</v>
      </c>
      <c r="S17" s="214">
        <v>2</v>
      </c>
      <c r="T17" s="214"/>
      <c r="U17" s="214"/>
      <c r="V17" s="214"/>
      <c r="W17" s="214"/>
      <c r="X17" s="214"/>
      <c r="Y17" s="214"/>
      <c r="Z17" s="214"/>
      <c r="AA17" s="214"/>
      <c r="AB17" s="214"/>
      <c r="AC17" s="214"/>
      <c r="AD17" s="214"/>
      <c r="AE17" s="214"/>
      <c r="AF17" s="214"/>
      <c r="AG17" s="214"/>
      <c r="AH17" s="214"/>
      <c r="AI17" s="214"/>
      <c r="AJ17" s="214"/>
      <c r="AK17" s="327"/>
      <c r="AL17">
        <v>33</v>
      </c>
      <c r="AM17">
        <v>4</v>
      </c>
      <c r="AN17">
        <v>0</v>
      </c>
      <c r="AO17">
        <v>55</v>
      </c>
      <c r="AP17">
        <v>4</v>
      </c>
      <c r="AQ17">
        <v>0</v>
      </c>
      <c r="AR17">
        <v>60</v>
      </c>
      <c r="AS17">
        <v>2</v>
      </c>
      <c r="AT17">
        <v>0</v>
      </c>
      <c r="AU17">
        <v>43</v>
      </c>
      <c r="AV17">
        <v>8</v>
      </c>
      <c r="AW17">
        <v>0</v>
      </c>
      <c r="AX17">
        <v>48</v>
      </c>
      <c r="AY17">
        <v>2</v>
      </c>
      <c r="AZ17">
        <v>0</v>
      </c>
      <c r="BA17">
        <v>41</v>
      </c>
      <c r="BB17">
        <v>8</v>
      </c>
      <c r="BC17">
        <v>0</v>
      </c>
      <c r="BV17" s="326">
        <v>14</v>
      </c>
      <c r="BW17" s="214">
        <v>0</v>
      </c>
      <c r="BX17" s="214">
        <v>0</v>
      </c>
      <c r="BY17" s="214">
        <v>7</v>
      </c>
      <c r="BZ17" s="214">
        <v>1</v>
      </c>
      <c r="CA17" s="214">
        <v>0</v>
      </c>
      <c r="CB17" s="214">
        <v>18</v>
      </c>
      <c r="CC17" s="214">
        <v>1</v>
      </c>
      <c r="CD17" s="214">
        <v>0</v>
      </c>
      <c r="CE17" s="214">
        <v>15</v>
      </c>
      <c r="CF17" s="214">
        <v>5</v>
      </c>
      <c r="CG17" s="214">
        <v>0</v>
      </c>
      <c r="CH17" s="214">
        <v>14</v>
      </c>
      <c r="CI17" s="214">
        <v>0</v>
      </c>
      <c r="CJ17" s="214">
        <v>0</v>
      </c>
      <c r="CK17" s="214">
        <v>14</v>
      </c>
      <c r="CL17" s="214">
        <v>1</v>
      </c>
      <c r="CM17" s="214">
        <v>0</v>
      </c>
      <c r="CN17" s="214"/>
      <c r="CO17" s="214"/>
      <c r="CP17" s="214"/>
      <c r="CQ17" s="214"/>
      <c r="CR17" s="214"/>
      <c r="CS17" s="214"/>
      <c r="CT17" s="214"/>
      <c r="CU17" s="214"/>
      <c r="CV17" s="214"/>
      <c r="CW17" s="214"/>
      <c r="CX17" s="214"/>
      <c r="CY17" s="214"/>
      <c r="CZ17" s="214"/>
      <c r="DA17" s="214"/>
      <c r="DB17" s="214"/>
      <c r="DC17" s="214"/>
      <c r="DD17" s="214"/>
      <c r="DE17" s="327"/>
      <c r="DF17">
        <v>39</v>
      </c>
      <c r="DG17">
        <v>0</v>
      </c>
      <c r="DH17">
        <v>0</v>
      </c>
      <c r="DI17">
        <v>33</v>
      </c>
      <c r="DJ17">
        <v>3</v>
      </c>
      <c r="DK17">
        <v>0</v>
      </c>
      <c r="DL17">
        <v>37</v>
      </c>
      <c r="DM17">
        <v>1</v>
      </c>
      <c r="DN17">
        <v>0</v>
      </c>
      <c r="DO17">
        <v>43</v>
      </c>
      <c r="DP17">
        <v>4</v>
      </c>
      <c r="DQ17">
        <v>0</v>
      </c>
      <c r="DR17">
        <v>29</v>
      </c>
      <c r="DS17">
        <v>1</v>
      </c>
      <c r="DT17">
        <v>0</v>
      </c>
      <c r="DU17">
        <v>24</v>
      </c>
      <c r="DV17">
        <v>2</v>
      </c>
      <c r="DW17">
        <v>0</v>
      </c>
      <c r="EP17" s="326">
        <v>13</v>
      </c>
      <c r="EQ17" s="214">
        <v>0</v>
      </c>
      <c r="ER17" s="214">
        <v>0</v>
      </c>
      <c r="ES17" s="214">
        <v>11</v>
      </c>
      <c r="ET17" s="214">
        <v>5</v>
      </c>
      <c r="EU17" s="214">
        <v>2</v>
      </c>
      <c r="EV17" s="214">
        <v>11</v>
      </c>
      <c r="EW17" s="214">
        <v>1</v>
      </c>
      <c r="EX17" s="214">
        <v>2</v>
      </c>
      <c r="EY17" s="214">
        <v>20</v>
      </c>
      <c r="EZ17" s="214">
        <v>1</v>
      </c>
      <c r="FA17" s="214">
        <v>0</v>
      </c>
      <c r="FB17" s="214">
        <v>18</v>
      </c>
      <c r="FC17" s="214">
        <v>2</v>
      </c>
      <c r="FD17" s="214">
        <v>2</v>
      </c>
      <c r="FE17" s="214">
        <v>19</v>
      </c>
      <c r="FF17" s="214">
        <v>1</v>
      </c>
      <c r="FG17" s="214">
        <v>1</v>
      </c>
      <c r="FH17" s="214"/>
      <c r="FI17" s="214"/>
      <c r="FJ17" s="214"/>
      <c r="FK17" s="214"/>
      <c r="FL17" s="214"/>
      <c r="FM17" s="214"/>
      <c r="FN17" s="214"/>
      <c r="FO17" s="214"/>
      <c r="FP17" s="214"/>
      <c r="FQ17" s="214"/>
      <c r="FR17" s="214"/>
      <c r="FS17" s="214"/>
      <c r="FT17" s="214"/>
      <c r="FU17" s="214"/>
      <c r="FV17" s="214"/>
      <c r="FW17" s="214"/>
      <c r="FX17" s="214"/>
      <c r="FY17" s="327"/>
      <c r="FZ17">
        <v>49</v>
      </c>
      <c r="GA17">
        <v>0</v>
      </c>
      <c r="GB17">
        <v>0</v>
      </c>
      <c r="GC17">
        <v>29</v>
      </c>
      <c r="GD17">
        <v>0</v>
      </c>
      <c r="GE17">
        <v>0</v>
      </c>
      <c r="GF17">
        <v>33</v>
      </c>
      <c r="GG17">
        <v>0</v>
      </c>
      <c r="GH17">
        <v>0</v>
      </c>
      <c r="GI17">
        <v>41</v>
      </c>
      <c r="GJ17">
        <v>0</v>
      </c>
      <c r="GK17">
        <v>0</v>
      </c>
      <c r="GL17">
        <v>27</v>
      </c>
      <c r="GM17">
        <v>0</v>
      </c>
      <c r="GN17">
        <v>0</v>
      </c>
      <c r="GO17">
        <v>32</v>
      </c>
      <c r="GP17">
        <v>0</v>
      </c>
      <c r="GQ17">
        <v>0</v>
      </c>
      <c r="HJ17" s="326">
        <v>141</v>
      </c>
      <c r="HK17" s="214">
        <v>0</v>
      </c>
      <c r="HL17" s="214">
        <v>0</v>
      </c>
      <c r="HM17" s="214">
        <v>145</v>
      </c>
      <c r="HN17" s="214">
        <v>0</v>
      </c>
      <c r="HO17" s="214">
        <v>0</v>
      </c>
      <c r="HP17" s="214">
        <v>124</v>
      </c>
      <c r="HQ17" s="214">
        <v>0</v>
      </c>
      <c r="HR17" s="214">
        <v>0</v>
      </c>
      <c r="HS17" s="214">
        <v>155</v>
      </c>
      <c r="HT17" s="214">
        <v>0</v>
      </c>
      <c r="HU17" s="214">
        <v>0</v>
      </c>
      <c r="HV17" s="214">
        <v>157</v>
      </c>
      <c r="HW17" s="214">
        <v>0</v>
      </c>
      <c r="HX17" s="214">
        <v>0</v>
      </c>
      <c r="HY17" s="214">
        <v>206</v>
      </c>
      <c r="HZ17" s="214">
        <v>0</v>
      </c>
      <c r="IA17" s="214">
        <v>0</v>
      </c>
      <c r="IB17" s="214"/>
      <c r="IC17" s="214">
        <v>0</v>
      </c>
      <c r="ID17" s="214"/>
      <c r="IE17" s="214"/>
      <c r="IF17" s="214">
        <v>0</v>
      </c>
      <c r="IG17" s="214"/>
      <c r="IH17" s="214"/>
      <c r="II17" s="214">
        <v>0</v>
      </c>
      <c r="IJ17" s="214"/>
      <c r="IK17" s="214"/>
      <c r="IL17" s="214">
        <v>0</v>
      </c>
      <c r="IM17" s="214"/>
      <c r="IN17" s="214"/>
      <c r="IO17" s="214">
        <v>0</v>
      </c>
      <c r="IP17" s="214"/>
      <c r="IQ17" s="214"/>
      <c r="IR17" s="214">
        <v>0</v>
      </c>
      <c r="IS17" s="327"/>
      <c r="IT17">
        <v>10</v>
      </c>
      <c r="IU17">
        <v>0</v>
      </c>
      <c r="IV17">
        <v>0</v>
      </c>
      <c r="IW17">
        <v>9</v>
      </c>
      <c r="IX17">
        <v>0</v>
      </c>
      <c r="IY17">
        <v>0</v>
      </c>
      <c r="IZ17">
        <v>8</v>
      </c>
      <c r="JA17">
        <v>0</v>
      </c>
      <c r="JB17">
        <v>0</v>
      </c>
      <c r="JC17">
        <v>7</v>
      </c>
      <c r="JD17">
        <v>0</v>
      </c>
      <c r="JE17">
        <v>0</v>
      </c>
      <c r="JF17">
        <v>9</v>
      </c>
      <c r="JG17">
        <v>0</v>
      </c>
      <c r="JH17">
        <v>0</v>
      </c>
      <c r="JI17">
        <v>12</v>
      </c>
      <c r="JJ17">
        <v>0</v>
      </c>
      <c r="JK17">
        <v>0</v>
      </c>
      <c r="KD17" s="326">
        <v>37</v>
      </c>
      <c r="KE17" s="214">
        <v>9</v>
      </c>
      <c r="KF17" s="214">
        <v>0</v>
      </c>
      <c r="KG17" s="214">
        <v>34</v>
      </c>
      <c r="KH17" s="214">
        <v>13</v>
      </c>
      <c r="KI17" s="214">
        <v>0</v>
      </c>
      <c r="KJ17" s="214">
        <v>36</v>
      </c>
      <c r="KK17" s="214">
        <v>7</v>
      </c>
      <c r="KL17" s="214">
        <v>0</v>
      </c>
      <c r="KM17" s="214">
        <v>38</v>
      </c>
      <c r="KN17" s="214">
        <v>10</v>
      </c>
      <c r="KO17" s="214">
        <v>0</v>
      </c>
      <c r="KP17" s="214">
        <v>41</v>
      </c>
      <c r="KQ17" s="214">
        <v>6</v>
      </c>
      <c r="KR17" s="214">
        <v>0</v>
      </c>
      <c r="KS17" s="214">
        <v>60</v>
      </c>
      <c r="KT17" s="214">
        <v>4</v>
      </c>
      <c r="KU17" s="214">
        <v>0</v>
      </c>
      <c r="KV17" s="214"/>
      <c r="KW17" s="214"/>
      <c r="KX17" s="214"/>
      <c r="KY17" s="214"/>
      <c r="KZ17" s="214"/>
      <c r="LA17" s="214"/>
      <c r="LB17" s="214"/>
      <c r="LC17" s="214"/>
      <c r="LD17" s="214"/>
      <c r="LE17" s="214"/>
      <c r="LF17" s="214"/>
      <c r="LG17" s="214"/>
      <c r="LH17" s="214"/>
      <c r="LI17" s="214"/>
      <c r="LJ17" s="214"/>
      <c r="LK17" s="214"/>
      <c r="LL17" s="214"/>
      <c r="LM17" s="327"/>
      <c r="LN17">
        <v>3</v>
      </c>
      <c r="LO17">
        <v>7</v>
      </c>
      <c r="LP17">
        <v>0</v>
      </c>
      <c r="LQ17">
        <v>9</v>
      </c>
      <c r="LR17">
        <v>2</v>
      </c>
      <c r="LS17">
        <v>0</v>
      </c>
      <c r="LT17">
        <v>8</v>
      </c>
      <c r="LU17">
        <v>19</v>
      </c>
      <c r="LV17">
        <v>0</v>
      </c>
      <c r="LW17">
        <v>6</v>
      </c>
      <c r="LX17">
        <v>17</v>
      </c>
      <c r="LY17">
        <v>0</v>
      </c>
      <c r="LZ17">
        <v>7</v>
      </c>
      <c r="MA17">
        <v>32</v>
      </c>
      <c r="MB17">
        <v>0</v>
      </c>
      <c r="MC17">
        <v>10</v>
      </c>
      <c r="MD17">
        <v>3</v>
      </c>
      <c r="ME17">
        <v>0</v>
      </c>
      <c r="MX17" s="328">
        <v>20170303</v>
      </c>
      <c r="MY17">
        <f t="shared" si="4"/>
        <v>386</v>
      </c>
      <c r="MZ17">
        <f t="shared" si="4"/>
        <v>47</v>
      </c>
      <c r="NA17">
        <f t="shared" si="4"/>
        <v>1</v>
      </c>
      <c r="NB17">
        <f t="shared" si="4"/>
        <v>370</v>
      </c>
      <c r="NC17">
        <f t="shared" si="4"/>
        <v>58</v>
      </c>
      <c r="ND17">
        <f t="shared" si="4"/>
        <v>2</v>
      </c>
      <c r="NE17">
        <f t="shared" si="4"/>
        <v>402</v>
      </c>
      <c r="NF17">
        <f t="shared" si="4"/>
        <v>54</v>
      </c>
      <c r="NG17">
        <f t="shared" si="4"/>
        <v>4</v>
      </c>
      <c r="NH17">
        <f t="shared" si="4"/>
        <v>439</v>
      </c>
      <c r="NI17">
        <f t="shared" si="4"/>
        <v>76</v>
      </c>
      <c r="NJ17">
        <f t="shared" si="6"/>
        <v>3</v>
      </c>
      <c r="NK17">
        <f t="shared" si="6"/>
        <v>385</v>
      </c>
      <c r="NL17">
        <f t="shared" si="6"/>
        <v>67</v>
      </c>
      <c r="NM17">
        <f t="shared" si="6"/>
        <v>5</v>
      </c>
      <c r="NN17">
        <f t="shared" si="6"/>
        <v>458</v>
      </c>
      <c r="NO17">
        <f t="shared" si="6"/>
        <v>44</v>
      </c>
      <c r="NP17">
        <f t="shared" si="6"/>
        <v>3</v>
      </c>
      <c r="NQ17">
        <f t="shared" si="6"/>
        <v>0</v>
      </c>
      <c r="NR17">
        <f t="shared" si="6"/>
        <v>0</v>
      </c>
      <c r="NS17">
        <f t="shared" si="6"/>
        <v>0</v>
      </c>
      <c r="NT17">
        <f t="shared" si="6"/>
        <v>0</v>
      </c>
      <c r="NU17">
        <f t="shared" si="6"/>
        <v>0</v>
      </c>
      <c r="NV17">
        <f t="shared" si="6"/>
        <v>0</v>
      </c>
      <c r="NW17">
        <f t="shared" si="6"/>
        <v>0</v>
      </c>
      <c r="NX17">
        <f t="shared" si="6"/>
        <v>0</v>
      </c>
      <c r="NY17">
        <f t="shared" si="6"/>
        <v>0</v>
      </c>
      <c r="NZ17">
        <f t="shared" si="7"/>
        <v>0</v>
      </c>
      <c r="OA17">
        <f t="shared" si="7"/>
        <v>0</v>
      </c>
      <c r="OB17">
        <f t="shared" si="7"/>
        <v>0</v>
      </c>
      <c r="OC17">
        <f t="shared" si="7"/>
        <v>0</v>
      </c>
      <c r="OD17">
        <f t="shared" si="7"/>
        <v>0</v>
      </c>
      <c r="OE17">
        <f t="shared" si="7"/>
        <v>0</v>
      </c>
      <c r="OF17">
        <f t="shared" si="7"/>
        <v>0</v>
      </c>
      <c r="OG17">
        <f t="shared" si="7"/>
        <v>0</v>
      </c>
      <c r="OH17">
        <f t="shared" si="7"/>
        <v>0</v>
      </c>
      <c r="OI17" s="329"/>
      <c r="OJ17" s="330">
        <f t="shared" si="5"/>
        <v>2440</v>
      </c>
      <c r="OK17" s="331">
        <f t="shared" si="3"/>
        <v>346</v>
      </c>
      <c r="OL17" s="332">
        <f t="shared" si="3"/>
        <v>18</v>
      </c>
      <c r="OM17">
        <v>20170410</v>
      </c>
    </row>
    <row r="18" spans="1:403">
      <c r="A18" t="s">
        <v>61</v>
      </c>
      <c r="B18" s="326">
        <v>23</v>
      </c>
      <c r="C18" s="214">
        <v>18</v>
      </c>
      <c r="D18" s="214">
        <v>0</v>
      </c>
      <c r="E18" s="214">
        <v>35</v>
      </c>
      <c r="F18" s="214">
        <v>19</v>
      </c>
      <c r="G18" s="214">
        <v>0</v>
      </c>
      <c r="H18" s="214">
        <v>35</v>
      </c>
      <c r="I18" s="214">
        <v>5</v>
      </c>
      <c r="J18" s="214">
        <v>0</v>
      </c>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327"/>
      <c r="AL18">
        <v>20</v>
      </c>
      <c r="AM18">
        <v>1</v>
      </c>
      <c r="AN18">
        <v>0</v>
      </c>
      <c r="AO18">
        <v>27</v>
      </c>
      <c r="AP18">
        <v>0</v>
      </c>
      <c r="AQ18">
        <v>0</v>
      </c>
      <c r="AR18">
        <v>28</v>
      </c>
      <c r="AS18">
        <v>4</v>
      </c>
      <c r="AT18">
        <v>0</v>
      </c>
      <c r="BV18" s="326">
        <v>0</v>
      </c>
      <c r="BW18" s="214">
        <v>0</v>
      </c>
      <c r="BX18" s="214">
        <v>0</v>
      </c>
      <c r="BY18" s="214">
        <v>0</v>
      </c>
      <c r="BZ18" s="214">
        <v>0</v>
      </c>
      <c r="CA18" s="214">
        <v>0</v>
      </c>
      <c r="CB18" s="214">
        <v>6</v>
      </c>
      <c r="CC18" s="214">
        <v>0</v>
      </c>
      <c r="CD18" s="214">
        <v>0</v>
      </c>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327"/>
      <c r="DF18">
        <v>19</v>
      </c>
      <c r="DG18">
        <v>0</v>
      </c>
      <c r="DH18">
        <v>0</v>
      </c>
      <c r="DI18">
        <v>18</v>
      </c>
      <c r="DJ18">
        <v>0</v>
      </c>
      <c r="DK18">
        <v>0</v>
      </c>
      <c r="DL18">
        <v>19</v>
      </c>
      <c r="DM18">
        <v>0</v>
      </c>
      <c r="DN18">
        <v>0</v>
      </c>
      <c r="EP18" s="326">
        <v>8</v>
      </c>
      <c r="EQ18" s="214">
        <v>0</v>
      </c>
      <c r="ER18" s="214">
        <v>0</v>
      </c>
      <c r="ES18" s="214">
        <v>4</v>
      </c>
      <c r="ET18" s="214">
        <v>1</v>
      </c>
      <c r="EU18" s="214">
        <v>0</v>
      </c>
      <c r="EV18" s="214">
        <v>5</v>
      </c>
      <c r="EW18" s="214">
        <v>0</v>
      </c>
      <c r="EX18" s="214">
        <v>0</v>
      </c>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327"/>
      <c r="FZ18">
        <v>19</v>
      </c>
      <c r="GA18">
        <v>0</v>
      </c>
      <c r="GB18">
        <v>0</v>
      </c>
      <c r="GC18">
        <v>13</v>
      </c>
      <c r="GD18">
        <v>0</v>
      </c>
      <c r="GE18">
        <v>0</v>
      </c>
      <c r="GF18">
        <v>20</v>
      </c>
      <c r="GG18">
        <v>0</v>
      </c>
      <c r="GH18">
        <v>0</v>
      </c>
      <c r="HJ18" s="326">
        <v>196</v>
      </c>
      <c r="HK18" s="214">
        <v>0</v>
      </c>
      <c r="HL18" s="214">
        <v>0</v>
      </c>
      <c r="HM18" s="214">
        <v>166</v>
      </c>
      <c r="HN18" s="214">
        <v>0</v>
      </c>
      <c r="HO18" s="214">
        <v>0</v>
      </c>
      <c r="HP18" s="214">
        <v>113</v>
      </c>
      <c r="HQ18" s="214">
        <v>0</v>
      </c>
      <c r="HR18" s="214">
        <v>0</v>
      </c>
      <c r="HS18" s="214"/>
      <c r="HT18" s="214">
        <v>0</v>
      </c>
      <c r="HU18" s="214"/>
      <c r="HV18" s="214"/>
      <c r="HW18" s="214">
        <v>0</v>
      </c>
      <c r="HX18" s="214"/>
      <c r="HY18" s="214"/>
      <c r="HZ18" s="214">
        <v>0</v>
      </c>
      <c r="IA18" s="214"/>
      <c r="IB18" s="214"/>
      <c r="IC18" s="214">
        <v>0</v>
      </c>
      <c r="ID18" s="214"/>
      <c r="IE18" s="214"/>
      <c r="IF18" s="214">
        <v>0</v>
      </c>
      <c r="IG18" s="214"/>
      <c r="IH18" s="214"/>
      <c r="II18" s="214">
        <v>0</v>
      </c>
      <c r="IJ18" s="214"/>
      <c r="IK18" s="214"/>
      <c r="IL18" s="214">
        <v>0</v>
      </c>
      <c r="IM18" s="214"/>
      <c r="IN18" s="214"/>
      <c r="IO18" s="214">
        <v>0</v>
      </c>
      <c r="IP18" s="214"/>
      <c r="IQ18" s="214"/>
      <c r="IR18" s="214">
        <v>0</v>
      </c>
      <c r="IS18" s="327"/>
      <c r="IT18">
        <v>5</v>
      </c>
      <c r="IU18">
        <v>0</v>
      </c>
      <c r="IV18">
        <v>0</v>
      </c>
      <c r="IW18">
        <v>4</v>
      </c>
      <c r="IX18">
        <v>0</v>
      </c>
      <c r="IY18">
        <v>0</v>
      </c>
      <c r="IZ18">
        <v>9</v>
      </c>
      <c r="JA18">
        <v>0</v>
      </c>
      <c r="JB18">
        <v>0</v>
      </c>
      <c r="KD18" s="326">
        <v>34</v>
      </c>
      <c r="KE18" s="214">
        <v>10</v>
      </c>
      <c r="KF18" s="214">
        <v>0</v>
      </c>
      <c r="KG18" s="214">
        <v>22</v>
      </c>
      <c r="KH18" s="214">
        <v>3</v>
      </c>
      <c r="KI18" s="214">
        <v>0</v>
      </c>
      <c r="KJ18" s="214">
        <v>25</v>
      </c>
      <c r="KK18" s="214">
        <v>1</v>
      </c>
      <c r="KL18" s="214">
        <v>0</v>
      </c>
      <c r="KM18" s="214"/>
      <c r="KN18" s="214"/>
      <c r="KO18" s="214"/>
      <c r="KP18" s="214"/>
      <c r="KQ18" s="214"/>
      <c r="KR18" s="214"/>
      <c r="KS18" s="214"/>
      <c r="KT18" s="214"/>
      <c r="KU18" s="214"/>
      <c r="KV18" s="214"/>
      <c r="KW18" s="214"/>
      <c r="KX18" s="214"/>
      <c r="KY18" s="214"/>
      <c r="KZ18" s="214"/>
      <c r="LA18" s="214"/>
      <c r="LB18" s="214"/>
      <c r="LC18" s="214"/>
      <c r="LD18" s="214"/>
      <c r="LE18" s="214"/>
      <c r="LF18" s="214"/>
      <c r="LG18" s="214"/>
      <c r="LH18" s="214"/>
      <c r="LI18" s="214"/>
      <c r="LJ18" s="214"/>
      <c r="LK18" s="214"/>
      <c r="LL18" s="214"/>
      <c r="LM18" s="327"/>
      <c r="LN18">
        <v>14</v>
      </c>
      <c r="LO18">
        <v>0</v>
      </c>
      <c r="LP18">
        <v>0</v>
      </c>
      <c r="LQ18">
        <v>4</v>
      </c>
      <c r="LR18">
        <v>0</v>
      </c>
      <c r="LS18">
        <v>0</v>
      </c>
      <c r="LT18">
        <v>0</v>
      </c>
      <c r="LU18">
        <v>0</v>
      </c>
      <c r="LV18">
        <v>0</v>
      </c>
      <c r="MX18" s="328">
        <v>20170106</v>
      </c>
      <c r="MY18">
        <f t="shared" si="4"/>
        <v>338</v>
      </c>
      <c r="MZ18">
        <f t="shared" si="4"/>
        <v>29</v>
      </c>
      <c r="NA18">
        <f t="shared" si="4"/>
        <v>0</v>
      </c>
      <c r="NB18">
        <f t="shared" si="4"/>
        <v>293</v>
      </c>
      <c r="NC18">
        <f t="shared" si="4"/>
        <v>23</v>
      </c>
      <c r="ND18">
        <f t="shared" si="4"/>
        <v>0</v>
      </c>
      <c r="NE18">
        <f t="shared" si="4"/>
        <v>260</v>
      </c>
      <c r="NF18">
        <f t="shared" si="4"/>
        <v>10</v>
      </c>
      <c r="NG18">
        <f t="shared" si="4"/>
        <v>0</v>
      </c>
      <c r="NH18">
        <f t="shared" si="4"/>
        <v>0</v>
      </c>
      <c r="NI18">
        <f t="shared" si="4"/>
        <v>0</v>
      </c>
      <c r="NJ18">
        <f t="shared" si="6"/>
        <v>0</v>
      </c>
      <c r="NK18">
        <f t="shared" si="6"/>
        <v>0</v>
      </c>
      <c r="NL18">
        <f t="shared" si="6"/>
        <v>0</v>
      </c>
      <c r="NM18">
        <f t="shared" si="6"/>
        <v>0</v>
      </c>
      <c r="NN18">
        <f t="shared" si="6"/>
        <v>0</v>
      </c>
      <c r="NO18">
        <f t="shared" si="6"/>
        <v>0</v>
      </c>
      <c r="NP18">
        <f t="shared" si="6"/>
        <v>0</v>
      </c>
      <c r="NQ18">
        <f t="shared" si="6"/>
        <v>0</v>
      </c>
      <c r="NR18">
        <f t="shared" si="6"/>
        <v>0</v>
      </c>
      <c r="NS18">
        <f t="shared" si="6"/>
        <v>0</v>
      </c>
      <c r="NT18">
        <f t="shared" si="6"/>
        <v>0</v>
      </c>
      <c r="NU18">
        <f t="shared" si="6"/>
        <v>0</v>
      </c>
      <c r="NV18">
        <f t="shared" si="6"/>
        <v>0</v>
      </c>
      <c r="NW18">
        <f t="shared" si="6"/>
        <v>0</v>
      </c>
      <c r="NX18">
        <f t="shared" si="6"/>
        <v>0</v>
      </c>
      <c r="NY18">
        <f t="shared" si="6"/>
        <v>0</v>
      </c>
      <c r="NZ18">
        <f t="shared" si="7"/>
        <v>0</v>
      </c>
      <c r="OA18">
        <f t="shared" si="7"/>
        <v>0</v>
      </c>
      <c r="OB18">
        <f t="shared" si="7"/>
        <v>0</v>
      </c>
      <c r="OC18">
        <f t="shared" si="7"/>
        <v>0</v>
      </c>
      <c r="OD18">
        <f t="shared" si="7"/>
        <v>0</v>
      </c>
      <c r="OE18">
        <f t="shared" si="7"/>
        <v>0</v>
      </c>
      <c r="OF18">
        <f t="shared" si="7"/>
        <v>0</v>
      </c>
      <c r="OG18">
        <f t="shared" si="7"/>
        <v>0</v>
      </c>
      <c r="OH18">
        <f t="shared" si="7"/>
        <v>0</v>
      </c>
      <c r="OI18" s="329"/>
      <c r="OJ18" s="330">
        <f t="shared" si="5"/>
        <v>891</v>
      </c>
      <c r="OK18" s="331">
        <f t="shared" si="3"/>
        <v>62</v>
      </c>
      <c r="OL18" s="332">
        <f t="shared" si="3"/>
        <v>0</v>
      </c>
      <c r="OM18">
        <v>20170106</v>
      </c>
    </row>
    <row r="19" spans="1:403">
      <c r="A19" t="s">
        <v>62</v>
      </c>
      <c r="B19" s="326">
        <v>772</v>
      </c>
      <c r="C19" s="214">
        <v>723</v>
      </c>
      <c r="D19" s="214">
        <v>80</v>
      </c>
      <c r="E19" s="214">
        <v>878</v>
      </c>
      <c r="F19" s="214">
        <v>783</v>
      </c>
      <c r="G19" s="214">
        <v>43</v>
      </c>
      <c r="H19" s="214">
        <v>885</v>
      </c>
      <c r="I19" s="214">
        <v>652</v>
      </c>
      <c r="J19" s="214">
        <v>37</v>
      </c>
      <c r="K19" s="214">
        <v>1087</v>
      </c>
      <c r="L19" s="214">
        <v>767</v>
      </c>
      <c r="M19" s="214">
        <v>42</v>
      </c>
      <c r="N19" s="214">
        <v>939</v>
      </c>
      <c r="O19" s="214">
        <v>350</v>
      </c>
      <c r="P19" s="214">
        <v>79</v>
      </c>
      <c r="Q19" s="214"/>
      <c r="R19" s="214"/>
      <c r="S19" s="214"/>
      <c r="T19" s="214"/>
      <c r="U19" s="214"/>
      <c r="V19" s="214"/>
      <c r="W19" s="214"/>
      <c r="X19" s="214"/>
      <c r="Y19" s="214"/>
      <c r="Z19" s="214"/>
      <c r="AA19" s="214"/>
      <c r="AB19" s="214"/>
      <c r="AC19" s="214"/>
      <c r="AD19" s="214"/>
      <c r="AE19" s="214"/>
      <c r="AF19" s="214"/>
      <c r="AG19" s="214"/>
      <c r="AH19" s="214"/>
      <c r="AI19" s="214"/>
      <c r="AJ19" s="214"/>
      <c r="AK19" s="327"/>
      <c r="AL19">
        <v>1399</v>
      </c>
      <c r="AM19">
        <v>252</v>
      </c>
      <c r="AN19">
        <v>1</v>
      </c>
      <c r="AO19">
        <v>1567</v>
      </c>
      <c r="AP19">
        <v>309</v>
      </c>
      <c r="AQ19">
        <v>3</v>
      </c>
      <c r="AR19">
        <v>1442</v>
      </c>
      <c r="AS19">
        <v>256</v>
      </c>
      <c r="AT19">
        <v>1</v>
      </c>
      <c r="AU19">
        <v>1773</v>
      </c>
      <c r="AV19">
        <v>331</v>
      </c>
      <c r="AW19">
        <v>2</v>
      </c>
      <c r="AX19">
        <v>1706</v>
      </c>
      <c r="AY19">
        <v>245</v>
      </c>
      <c r="AZ19">
        <v>0</v>
      </c>
      <c r="BV19" s="326">
        <v>225</v>
      </c>
      <c r="BW19" s="214">
        <v>143</v>
      </c>
      <c r="BX19" s="214">
        <v>0</v>
      </c>
      <c r="BY19" s="214">
        <v>232</v>
      </c>
      <c r="BZ19" s="214">
        <v>183</v>
      </c>
      <c r="CA19" s="214">
        <v>2</v>
      </c>
      <c r="CB19" s="214">
        <v>231</v>
      </c>
      <c r="CC19" s="214">
        <v>195</v>
      </c>
      <c r="CD19" s="214">
        <v>1</v>
      </c>
      <c r="CE19" s="214">
        <v>233</v>
      </c>
      <c r="CF19" s="214">
        <v>200</v>
      </c>
      <c r="CG19" s="214">
        <v>0</v>
      </c>
      <c r="CH19" s="214">
        <v>255</v>
      </c>
      <c r="CI19" s="214">
        <v>175</v>
      </c>
      <c r="CJ19" s="214">
        <v>0</v>
      </c>
      <c r="CK19" s="214"/>
      <c r="CL19" s="214"/>
      <c r="CM19" s="214"/>
      <c r="CN19" s="214"/>
      <c r="CO19" s="214"/>
      <c r="CP19" s="214"/>
      <c r="CQ19" s="214"/>
      <c r="CR19" s="214"/>
      <c r="CS19" s="214"/>
      <c r="CT19" s="214"/>
      <c r="CU19" s="214"/>
      <c r="CV19" s="214"/>
      <c r="CW19" s="214"/>
      <c r="CX19" s="214"/>
      <c r="CY19" s="214"/>
      <c r="CZ19" s="214"/>
      <c r="DA19" s="214"/>
      <c r="DB19" s="214"/>
      <c r="DC19" s="214"/>
      <c r="DD19" s="214"/>
      <c r="DE19" s="327"/>
      <c r="DF19">
        <v>1148</v>
      </c>
      <c r="DG19">
        <v>156</v>
      </c>
      <c r="DH19">
        <v>0</v>
      </c>
      <c r="DI19">
        <v>1346</v>
      </c>
      <c r="DJ19">
        <v>202</v>
      </c>
      <c r="DK19">
        <v>0</v>
      </c>
      <c r="DL19">
        <v>1293</v>
      </c>
      <c r="DM19">
        <v>163</v>
      </c>
      <c r="DN19">
        <v>3</v>
      </c>
      <c r="DO19">
        <v>1574</v>
      </c>
      <c r="DP19">
        <v>193</v>
      </c>
      <c r="DQ19">
        <v>0</v>
      </c>
      <c r="DR19">
        <v>2579</v>
      </c>
      <c r="DS19">
        <v>151</v>
      </c>
      <c r="DT19">
        <v>1</v>
      </c>
      <c r="EP19" s="326">
        <v>601</v>
      </c>
      <c r="EQ19" s="214">
        <v>485</v>
      </c>
      <c r="ER19" s="214">
        <v>7</v>
      </c>
      <c r="ES19" s="214">
        <v>528</v>
      </c>
      <c r="ET19" s="214">
        <v>323</v>
      </c>
      <c r="EU19" s="214">
        <v>12</v>
      </c>
      <c r="EV19" s="214">
        <v>539</v>
      </c>
      <c r="EW19" s="214">
        <v>304</v>
      </c>
      <c r="EX19" s="214">
        <v>14</v>
      </c>
      <c r="EY19" s="214">
        <v>600</v>
      </c>
      <c r="EZ19" s="214">
        <v>354</v>
      </c>
      <c r="FA19" s="214">
        <v>18</v>
      </c>
      <c r="FB19" s="214">
        <v>653</v>
      </c>
      <c r="FC19" s="214">
        <v>397</v>
      </c>
      <c r="FD19" s="214">
        <v>27</v>
      </c>
      <c r="FE19" s="214"/>
      <c r="FF19" s="214"/>
      <c r="FG19" s="214"/>
      <c r="FH19" s="214"/>
      <c r="FI19" s="214"/>
      <c r="FJ19" s="214"/>
      <c r="FK19" s="214"/>
      <c r="FL19" s="214"/>
      <c r="FM19" s="214"/>
      <c r="FN19" s="214"/>
      <c r="FO19" s="214"/>
      <c r="FP19" s="214"/>
      <c r="FQ19" s="214"/>
      <c r="FR19" s="214"/>
      <c r="FS19" s="214"/>
      <c r="FT19" s="214"/>
      <c r="FU19" s="214"/>
      <c r="FV19" s="214"/>
      <c r="FW19" s="214"/>
      <c r="FX19" s="214"/>
      <c r="FY19" s="327"/>
      <c r="FZ19">
        <v>1848</v>
      </c>
      <c r="GA19">
        <v>79</v>
      </c>
      <c r="GB19">
        <v>19</v>
      </c>
      <c r="GC19">
        <v>1774</v>
      </c>
      <c r="GD19">
        <v>66</v>
      </c>
      <c r="GE19">
        <v>20</v>
      </c>
      <c r="GF19">
        <v>2014</v>
      </c>
      <c r="GG19">
        <v>81</v>
      </c>
      <c r="GH19">
        <v>30</v>
      </c>
      <c r="GI19">
        <v>2027</v>
      </c>
      <c r="GJ19">
        <v>100</v>
      </c>
      <c r="GK19">
        <v>23</v>
      </c>
      <c r="GL19">
        <v>2177</v>
      </c>
      <c r="GM19">
        <v>177</v>
      </c>
      <c r="GN19">
        <v>14</v>
      </c>
      <c r="HJ19" s="326">
        <v>7423</v>
      </c>
      <c r="HK19" s="214">
        <v>0</v>
      </c>
      <c r="HL19" s="214">
        <v>0</v>
      </c>
      <c r="HM19" s="214">
        <v>8087</v>
      </c>
      <c r="HN19" s="214">
        <v>0</v>
      </c>
      <c r="HO19" s="214">
        <v>0</v>
      </c>
      <c r="HP19" s="214">
        <v>7872</v>
      </c>
      <c r="HQ19" s="214">
        <v>0</v>
      </c>
      <c r="HR19" s="214">
        <v>0</v>
      </c>
      <c r="HS19" s="214">
        <v>10302</v>
      </c>
      <c r="HT19" s="214">
        <v>0</v>
      </c>
      <c r="HU19" s="214">
        <v>0</v>
      </c>
      <c r="HV19" s="214">
        <v>10981</v>
      </c>
      <c r="HW19" s="214">
        <v>0</v>
      </c>
      <c r="HX19" s="214">
        <v>0</v>
      </c>
      <c r="HY19" s="214"/>
      <c r="HZ19" s="214">
        <v>0</v>
      </c>
      <c r="IA19" s="214"/>
      <c r="IB19" s="214"/>
      <c r="IC19" s="214">
        <v>0</v>
      </c>
      <c r="ID19" s="214"/>
      <c r="IE19" s="214"/>
      <c r="IF19" s="214">
        <v>0</v>
      </c>
      <c r="IG19" s="214"/>
      <c r="IH19" s="214"/>
      <c r="II19" s="214">
        <v>0</v>
      </c>
      <c r="IJ19" s="214"/>
      <c r="IK19" s="214"/>
      <c r="IL19" s="214">
        <v>0</v>
      </c>
      <c r="IM19" s="214"/>
      <c r="IN19" s="214"/>
      <c r="IO19" s="214">
        <v>0</v>
      </c>
      <c r="IP19" s="214"/>
      <c r="IQ19" s="214"/>
      <c r="IR19" s="214">
        <v>0</v>
      </c>
      <c r="IS19" s="327"/>
      <c r="IT19">
        <v>393</v>
      </c>
      <c r="IU19">
        <v>28</v>
      </c>
      <c r="IV19">
        <v>0</v>
      </c>
      <c r="IW19">
        <v>515</v>
      </c>
      <c r="IX19">
        <v>33</v>
      </c>
      <c r="IY19">
        <v>7</v>
      </c>
      <c r="IZ19">
        <v>422</v>
      </c>
      <c r="JA19">
        <v>78</v>
      </c>
      <c r="JB19">
        <v>0</v>
      </c>
      <c r="JC19">
        <v>493</v>
      </c>
      <c r="JD19">
        <v>106</v>
      </c>
      <c r="JE19">
        <v>0</v>
      </c>
      <c r="JF19">
        <v>505</v>
      </c>
      <c r="JG19">
        <v>127</v>
      </c>
      <c r="JH19">
        <v>0</v>
      </c>
      <c r="KD19" s="326">
        <v>1080</v>
      </c>
      <c r="KE19" s="214">
        <v>919</v>
      </c>
      <c r="KF19" s="214">
        <v>6</v>
      </c>
      <c r="KG19" s="214">
        <v>1177</v>
      </c>
      <c r="KH19" s="214">
        <v>772</v>
      </c>
      <c r="KI19" s="214">
        <v>8</v>
      </c>
      <c r="KJ19" s="214">
        <v>1118</v>
      </c>
      <c r="KK19" s="214">
        <v>967</v>
      </c>
      <c r="KL19" s="214">
        <v>7</v>
      </c>
      <c r="KM19" s="214">
        <v>1269</v>
      </c>
      <c r="KN19" s="214">
        <v>969</v>
      </c>
      <c r="KO19" s="214">
        <v>12</v>
      </c>
      <c r="KP19" s="214">
        <v>1242</v>
      </c>
      <c r="KQ19" s="214">
        <v>992</v>
      </c>
      <c r="KR19" s="214">
        <v>4</v>
      </c>
      <c r="KS19" s="214"/>
      <c r="KT19" s="214"/>
      <c r="KU19" s="214"/>
      <c r="KV19" s="214"/>
      <c r="KW19" s="214"/>
      <c r="KX19" s="214"/>
      <c r="KY19" s="214"/>
      <c r="KZ19" s="214"/>
      <c r="LA19" s="214"/>
      <c r="LB19" s="214"/>
      <c r="LC19" s="214"/>
      <c r="LD19" s="214"/>
      <c r="LE19" s="214"/>
      <c r="LF19" s="214"/>
      <c r="LG19" s="214"/>
      <c r="LH19" s="214"/>
      <c r="LI19" s="214"/>
      <c r="LJ19" s="214"/>
      <c r="LK19" s="214"/>
      <c r="LL19" s="214"/>
      <c r="LM19" s="327"/>
      <c r="LN19">
        <v>102</v>
      </c>
      <c r="LO19">
        <v>10</v>
      </c>
      <c r="LP19">
        <v>7</v>
      </c>
      <c r="LQ19">
        <v>69</v>
      </c>
      <c r="LR19">
        <v>19</v>
      </c>
      <c r="LS19">
        <v>2</v>
      </c>
      <c r="LT19">
        <v>101</v>
      </c>
      <c r="LU19">
        <v>30</v>
      </c>
      <c r="LV19">
        <v>11</v>
      </c>
      <c r="LW19">
        <v>93</v>
      </c>
      <c r="LX19">
        <v>29</v>
      </c>
      <c r="LY19">
        <v>11</v>
      </c>
      <c r="LZ19">
        <v>64</v>
      </c>
      <c r="MA19">
        <v>203</v>
      </c>
      <c r="MB19">
        <v>6</v>
      </c>
      <c r="MX19" s="328">
        <v>20170320</v>
      </c>
      <c r="MY19">
        <f t="shared" si="4"/>
        <v>14991</v>
      </c>
      <c r="MZ19">
        <f t="shared" si="4"/>
        <v>2795</v>
      </c>
      <c r="NA19">
        <f t="shared" si="4"/>
        <v>120</v>
      </c>
      <c r="NB19">
        <f t="shared" si="4"/>
        <v>16173</v>
      </c>
      <c r="NC19">
        <f t="shared" si="4"/>
        <v>2690</v>
      </c>
      <c r="ND19">
        <f t="shared" si="4"/>
        <v>97</v>
      </c>
      <c r="NE19">
        <f t="shared" si="4"/>
        <v>15917</v>
      </c>
      <c r="NF19">
        <f t="shared" si="4"/>
        <v>2726</v>
      </c>
      <c r="NG19">
        <f t="shared" si="4"/>
        <v>104</v>
      </c>
      <c r="NH19">
        <f t="shared" si="4"/>
        <v>19451</v>
      </c>
      <c r="NI19">
        <f t="shared" si="4"/>
        <v>3049</v>
      </c>
      <c r="NJ19">
        <f t="shared" si="6"/>
        <v>108</v>
      </c>
      <c r="NK19">
        <f t="shared" si="6"/>
        <v>21101</v>
      </c>
      <c r="NL19">
        <f t="shared" si="6"/>
        <v>2817</v>
      </c>
      <c r="NM19">
        <f t="shared" si="6"/>
        <v>131</v>
      </c>
      <c r="NN19">
        <f t="shared" si="6"/>
        <v>0</v>
      </c>
      <c r="NO19">
        <f t="shared" si="6"/>
        <v>0</v>
      </c>
      <c r="NP19">
        <f t="shared" si="6"/>
        <v>0</v>
      </c>
      <c r="NQ19">
        <f t="shared" si="6"/>
        <v>0</v>
      </c>
      <c r="NR19">
        <f t="shared" si="6"/>
        <v>0</v>
      </c>
      <c r="NS19">
        <f t="shared" si="6"/>
        <v>0</v>
      </c>
      <c r="NT19">
        <f t="shared" si="6"/>
        <v>0</v>
      </c>
      <c r="NU19">
        <f t="shared" si="6"/>
        <v>0</v>
      </c>
      <c r="NV19">
        <f t="shared" si="6"/>
        <v>0</v>
      </c>
      <c r="NW19">
        <f t="shared" si="6"/>
        <v>0</v>
      </c>
      <c r="NX19">
        <f t="shared" si="6"/>
        <v>0</v>
      </c>
      <c r="NY19">
        <f t="shared" si="6"/>
        <v>0</v>
      </c>
      <c r="NZ19">
        <f t="shared" si="7"/>
        <v>0</v>
      </c>
      <c r="OA19">
        <f t="shared" si="7"/>
        <v>0</v>
      </c>
      <c r="OB19">
        <f t="shared" si="7"/>
        <v>0</v>
      </c>
      <c r="OC19">
        <f t="shared" si="7"/>
        <v>0</v>
      </c>
      <c r="OD19">
        <f t="shared" si="7"/>
        <v>0</v>
      </c>
      <c r="OE19">
        <f t="shared" si="7"/>
        <v>0</v>
      </c>
      <c r="OF19">
        <f t="shared" si="7"/>
        <v>0</v>
      </c>
      <c r="OG19">
        <f t="shared" si="7"/>
        <v>0</v>
      </c>
      <c r="OH19">
        <f t="shared" si="7"/>
        <v>0</v>
      </c>
      <c r="OI19" s="329"/>
      <c r="OJ19" s="330">
        <f t="shared" si="5"/>
        <v>87633</v>
      </c>
      <c r="OK19" s="331">
        <f t="shared" si="3"/>
        <v>14077</v>
      </c>
      <c r="OL19" s="332">
        <f t="shared" si="3"/>
        <v>560</v>
      </c>
      <c r="OM19">
        <v>20170320</v>
      </c>
    </row>
    <row r="20" spans="1:403">
      <c r="A20" t="s">
        <v>63</v>
      </c>
      <c r="B20" s="326">
        <v>627</v>
      </c>
      <c r="C20" s="214">
        <v>663</v>
      </c>
      <c r="D20" s="214">
        <v>36</v>
      </c>
      <c r="E20" s="214">
        <v>595</v>
      </c>
      <c r="F20" s="214">
        <v>831</v>
      </c>
      <c r="G20" s="214">
        <v>80</v>
      </c>
      <c r="H20" s="214">
        <v>599</v>
      </c>
      <c r="I20" s="214">
        <v>760</v>
      </c>
      <c r="J20" s="214">
        <v>71</v>
      </c>
      <c r="K20" s="214">
        <v>658</v>
      </c>
      <c r="L20" s="214">
        <v>874</v>
      </c>
      <c r="M20" s="214">
        <v>80</v>
      </c>
      <c r="N20" s="214">
        <v>585</v>
      </c>
      <c r="O20" s="214">
        <v>821</v>
      </c>
      <c r="P20" s="214">
        <v>40</v>
      </c>
      <c r="Q20" s="214"/>
      <c r="R20" s="214"/>
      <c r="S20" s="214"/>
      <c r="T20" s="214"/>
      <c r="U20" s="214"/>
      <c r="V20" s="214"/>
      <c r="W20" s="214"/>
      <c r="X20" s="214"/>
      <c r="Y20" s="214"/>
      <c r="Z20" s="214"/>
      <c r="AA20" s="214"/>
      <c r="AB20" s="214"/>
      <c r="AC20" s="214"/>
      <c r="AD20" s="214"/>
      <c r="AE20" s="214"/>
      <c r="AF20" s="214"/>
      <c r="AG20" s="214"/>
      <c r="AH20" s="214"/>
      <c r="AI20" s="214"/>
      <c r="AJ20" s="214"/>
      <c r="AK20" s="327"/>
      <c r="AL20">
        <v>729</v>
      </c>
      <c r="AM20">
        <v>142</v>
      </c>
      <c r="AN20">
        <v>4</v>
      </c>
      <c r="AO20">
        <v>631</v>
      </c>
      <c r="AP20">
        <v>146</v>
      </c>
      <c r="AQ20">
        <v>3</v>
      </c>
      <c r="AR20">
        <v>631</v>
      </c>
      <c r="AS20">
        <v>135</v>
      </c>
      <c r="AT20">
        <v>1</v>
      </c>
      <c r="AU20">
        <v>707</v>
      </c>
      <c r="AV20">
        <v>138</v>
      </c>
      <c r="AW20">
        <v>2</v>
      </c>
      <c r="AX20">
        <v>627</v>
      </c>
      <c r="AY20">
        <v>155</v>
      </c>
      <c r="AZ20">
        <v>2</v>
      </c>
      <c r="BV20" s="326">
        <v>101</v>
      </c>
      <c r="BW20" s="214">
        <v>167</v>
      </c>
      <c r="BX20" s="214">
        <v>0</v>
      </c>
      <c r="BY20" s="214">
        <v>127</v>
      </c>
      <c r="BZ20" s="214">
        <v>212</v>
      </c>
      <c r="CA20" s="214"/>
      <c r="CB20" s="214">
        <v>93</v>
      </c>
      <c r="CC20" s="214">
        <v>221</v>
      </c>
      <c r="CD20" s="214"/>
      <c r="CE20" s="214">
        <v>98</v>
      </c>
      <c r="CF20" s="214">
        <v>212</v>
      </c>
      <c r="CG20" s="214">
        <v>1</v>
      </c>
      <c r="CH20" s="214">
        <v>139</v>
      </c>
      <c r="CI20" s="214">
        <v>250</v>
      </c>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327"/>
      <c r="DF20">
        <v>429</v>
      </c>
      <c r="DG20">
        <v>45</v>
      </c>
      <c r="DH20">
        <v>0</v>
      </c>
      <c r="DI20">
        <v>461</v>
      </c>
      <c r="DJ20">
        <v>73</v>
      </c>
      <c r="DK20">
        <v>1</v>
      </c>
      <c r="DL20">
        <v>346</v>
      </c>
      <c r="DM20">
        <v>17</v>
      </c>
      <c r="DN20">
        <v>1</v>
      </c>
      <c r="DO20">
        <v>546</v>
      </c>
      <c r="DP20">
        <v>21</v>
      </c>
      <c r="DR20">
        <v>443</v>
      </c>
      <c r="DS20">
        <v>47</v>
      </c>
      <c r="EP20" s="326">
        <v>157</v>
      </c>
      <c r="EQ20" s="214">
        <v>108</v>
      </c>
      <c r="ER20" s="214">
        <v>3</v>
      </c>
      <c r="ES20" s="214">
        <v>179</v>
      </c>
      <c r="ET20" s="214">
        <v>99</v>
      </c>
      <c r="EU20" s="214">
        <v>3</v>
      </c>
      <c r="EV20" s="214">
        <v>142</v>
      </c>
      <c r="EW20" s="214">
        <v>87</v>
      </c>
      <c r="EX20" s="214">
        <v>2</v>
      </c>
      <c r="EY20" s="214">
        <v>154</v>
      </c>
      <c r="EZ20" s="214">
        <v>84</v>
      </c>
      <c r="FA20" s="214">
        <v>5</v>
      </c>
      <c r="FB20" s="214">
        <v>146</v>
      </c>
      <c r="FC20" s="214">
        <v>114</v>
      </c>
      <c r="FD20" s="214">
        <v>3</v>
      </c>
      <c r="FE20" s="214"/>
      <c r="FF20" s="214"/>
      <c r="FG20" s="214"/>
      <c r="FH20" s="214"/>
      <c r="FI20" s="214"/>
      <c r="FJ20" s="214"/>
      <c r="FK20" s="214"/>
      <c r="FL20" s="214"/>
      <c r="FM20" s="214"/>
      <c r="FN20" s="214"/>
      <c r="FO20" s="214"/>
      <c r="FP20" s="214"/>
      <c r="FQ20" s="214"/>
      <c r="FR20" s="214"/>
      <c r="FS20" s="214"/>
      <c r="FT20" s="214"/>
      <c r="FU20" s="214"/>
      <c r="FV20" s="214"/>
      <c r="FW20" s="214"/>
      <c r="FX20" s="214"/>
      <c r="FY20" s="327"/>
      <c r="FZ20">
        <v>350</v>
      </c>
      <c r="GA20">
        <v>137</v>
      </c>
      <c r="GB20">
        <v>2</v>
      </c>
      <c r="GC20">
        <v>342</v>
      </c>
      <c r="GD20">
        <v>116</v>
      </c>
      <c r="GF20">
        <v>307</v>
      </c>
      <c r="GG20">
        <v>133</v>
      </c>
      <c r="GI20">
        <v>368</v>
      </c>
      <c r="GJ20">
        <v>146</v>
      </c>
      <c r="GK20">
        <v>2</v>
      </c>
      <c r="GL20">
        <v>355</v>
      </c>
      <c r="GM20">
        <v>152</v>
      </c>
      <c r="GN20">
        <v>1</v>
      </c>
      <c r="HJ20" s="326">
        <v>3345</v>
      </c>
      <c r="HK20" s="214">
        <v>0</v>
      </c>
      <c r="HL20" s="214">
        <v>0</v>
      </c>
      <c r="HM20" s="214">
        <v>3781</v>
      </c>
      <c r="HN20" s="214">
        <v>0</v>
      </c>
      <c r="HO20" s="214"/>
      <c r="HP20" s="214">
        <v>3561</v>
      </c>
      <c r="HQ20" s="214">
        <v>0</v>
      </c>
      <c r="HR20" s="214"/>
      <c r="HS20" s="214">
        <v>3572</v>
      </c>
      <c r="HT20" s="214">
        <v>0</v>
      </c>
      <c r="HU20" s="214"/>
      <c r="HV20" s="214">
        <v>4070</v>
      </c>
      <c r="HW20" s="214">
        <v>0</v>
      </c>
      <c r="HX20" s="214"/>
      <c r="HY20" s="214"/>
      <c r="HZ20" s="214">
        <v>0</v>
      </c>
      <c r="IA20" s="214"/>
      <c r="IB20" s="214"/>
      <c r="IC20" s="214">
        <v>0</v>
      </c>
      <c r="ID20" s="214"/>
      <c r="IE20" s="214"/>
      <c r="IF20" s="214">
        <v>0</v>
      </c>
      <c r="IG20" s="214"/>
      <c r="IH20" s="214"/>
      <c r="II20" s="214">
        <v>0</v>
      </c>
      <c r="IJ20" s="214"/>
      <c r="IK20" s="214"/>
      <c r="IL20" s="214">
        <v>0</v>
      </c>
      <c r="IM20" s="214"/>
      <c r="IN20" s="214"/>
      <c r="IO20" s="214">
        <v>0</v>
      </c>
      <c r="IP20" s="214"/>
      <c r="IQ20" s="214"/>
      <c r="IR20" s="214">
        <v>0</v>
      </c>
      <c r="IS20" s="327"/>
      <c r="IT20">
        <v>274</v>
      </c>
      <c r="IU20">
        <v>74</v>
      </c>
      <c r="IV20">
        <v>0</v>
      </c>
      <c r="IW20">
        <v>260</v>
      </c>
      <c r="IX20">
        <v>88</v>
      </c>
      <c r="IZ20">
        <v>235</v>
      </c>
      <c r="JA20">
        <v>65</v>
      </c>
      <c r="JC20">
        <v>257</v>
      </c>
      <c r="JD20">
        <v>139</v>
      </c>
      <c r="JF20">
        <v>286</v>
      </c>
      <c r="JG20">
        <v>118</v>
      </c>
      <c r="KD20" s="326">
        <v>470</v>
      </c>
      <c r="KE20" s="214">
        <v>485</v>
      </c>
      <c r="KF20" s="214">
        <v>2</v>
      </c>
      <c r="KG20" s="214">
        <v>394</v>
      </c>
      <c r="KH20" s="214">
        <v>390</v>
      </c>
      <c r="KI20" s="214"/>
      <c r="KJ20" s="214">
        <v>434</v>
      </c>
      <c r="KK20" s="214">
        <v>361</v>
      </c>
      <c r="KL20" s="214"/>
      <c r="KM20" s="214">
        <v>433</v>
      </c>
      <c r="KN20" s="214">
        <v>388</v>
      </c>
      <c r="KO20" s="214">
        <v>5</v>
      </c>
      <c r="KP20" s="214">
        <v>407</v>
      </c>
      <c r="KQ20" s="214">
        <v>467</v>
      </c>
      <c r="KR20" s="214">
        <v>2</v>
      </c>
      <c r="KS20" s="214"/>
      <c r="KT20" s="214"/>
      <c r="KU20" s="214"/>
      <c r="KV20" s="214"/>
      <c r="KW20" s="214"/>
      <c r="KX20" s="214"/>
      <c r="KY20" s="214"/>
      <c r="KZ20" s="214"/>
      <c r="LA20" s="214"/>
      <c r="LB20" s="214"/>
      <c r="LC20" s="214"/>
      <c r="LD20" s="214"/>
      <c r="LE20" s="214"/>
      <c r="LF20" s="214"/>
      <c r="LG20" s="214"/>
      <c r="LH20" s="214"/>
      <c r="LI20" s="214"/>
      <c r="LJ20" s="214"/>
      <c r="LK20" s="214"/>
      <c r="LL20" s="214"/>
      <c r="LM20" s="327"/>
      <c r="LN20">
        <v>23</v>
      </c>
      <c r="LO20">
        <v>245</v>
      </c>
      <c r="LP20">
        <v>0</v>
      </c>
      <c r="LQ20">
        <v>24</v>
      </c>
      <c r="LR20">
        <v>163</v>
      </c>
      <c r="LS20">
        <v>2</v>
      </c>
      <c r="LT20">
        <v>13</v>
      </c>
      <c r="LU20">
        <v>201</v>
      </c>
      <c r="LV20">
        <v>1</v>
      </c>
      <c r="LW20">
        <v>23</v>
      </c>
      <c r="LX20">
        <v>174</v>
      </c>
      <c r="LZ20">
        <v>23</v>
      </c>
      <c r="MA20">
        <v>120</v>
      </c>
      <c r="MX20" s="328">
        <v>20170309</v>
      </c>
      <c r="MY20">
        <f t="shared" si="4"/>
        <v>6505</v>
      </c>
      <c r="MZ20">
        <f t="shared" si="4"/>
        <v>2066</v>
      </c>
      <c r="NA20">
        <f t="shared" si="4"/>
        <v>47</v>
      </c>
      <c r="NB20">
        <f t="shared" si="4"/>
        <v>6794</v>
      </c>
      <c r="NC20">
        <f t="shared" si="4"/>
        <v>2118</v>
      </c>
      <c r="ND20">
        <f t="shared" si="4"/>
        <v>89</v>
      </c>
      <c r="NE20">
        <f t="shared" si="4"/>
        <v>6361</v>
      </c>
      <c r="NF20">
        <f t="shared" si="4"/>
        <v>1980</v>
      </c>
      <c r="NG20">
        <f t="shared" si="4"/>
        <v>76</v>
      </c>
      <c r="NH20">
        <f t="shared" si="4"/>
        <v>6816</v>
      </c>
      <c r="NI20">
        <f t="shared" si="4"/>
        <v>2176</v>
      </c>
      <c r="NJ20">
        <f t="shared" si="6"/>
        <v>95</v>
      </c>
      <c r="NK20">
        <f t="shared" si="6"/>
        <v>7081</v>
      </c>
      <c r="NL20">
        <f t="shared" si="6"/>
        <v>2244</v>
      </c>
      <c r="NM20">
        <f t="shared" si="6"/>
        <v>48</v>
      </c>
      <c r="NN20">
        <f t="shared" si="6"/>
        <v>0</v>
      </c>
      <c r="NO20">
        <f t="shared" si="6"/>
        <v>0</v>
      </c>
      <c r="NP20">
        <f t="shared" si="6"/>
        <v>0</v>
      </c>
      <c r="NQ20">
        <f t="shared" si="6"/>
        <v>0</v>
      </c>
      <c r="NR20">
        <f t="shared" si="6"/>
        <v>0</v>
      </c>
      <c r="NS20">
        <f t="shared" si="6"/>
        <v>0</v>
      </c>
      <c r="NT20">
        <f t="shared" si="6"/>
        <v>0</v>
      </c>
      <c r="NU20">
        <f t="shared" si="6"/>
        <v>0</v>
      </c>
      <c r="NV20">
        <f t="shared" si="6"/>
        <v>0</v>
      </c>
      <c r="NW20">
        <f t="shared" si="6"/>
        <v>0</v>
      </c>
      <c r="NX20">
        <f t="shared" si="6"/>
        <v>0</v>
      </c>
      <c r="NY20">
        <f t="shared" si="6"/>
        <v>0</v>
      </c>
      <c r="NZ20">
        <f t="shared" si="7"/>
        <v>0</v>
      </c>
      <c r="OA20">
        <f t="shared" si="7"/>
        <v>0</v>
      </c>
      <c r="OB20">
        <f t="shared" si="7"/>
        <v>0</v>
      </c>
      <c r="OC20">
        <f t="shared" si="7"/>
        <v>0</v>
      </c>
      <c r="OD20">
        <f t="shared" si="7"/>
        <v>0</v>
      </c>
      <c r="OE20">
        <f t="shared" si="7"/>
        <v>0</v>
      </c>
      <c r="OF20">
        <f t="shared" si="7"/>
        <v>0</v>
      </c>
      <c r="OG20">
        <f t="shared" si="7"/>
        <v>0</v>
      </c>
      <c r="OH20">
        <f t="shared" si="7"/>
        <v>0</v>
      </c>
      <c r="OI20" s="329"/>
      <c r="OJ20" s="330">
        <f t="shared" si="5"/>
        <v>33557</v>
      </c>
      <c r="OK20" s="331">
        <f t="shared" si="5"/>
        <v>10584</v>
      </c>
      <c r="OL20" s="332">
        <f t="shared" si="5"/>
        <v>355</v>
      </c>
      <c r="OM20">
        <v>20170309</v>
      </c>
    </row>
    <row r="21" spans="1:403">
      <c r="A21" t="s">
        <v>64</v>
      </c>
      <c r="B21" s="326">
        <v>93</v>
      </c>
      <c r="C21" s="214">
        <v>18</v>
      </c>
      <c r="D21" s="214">
        <v>2</v>
      </c>
      <c r="E21" s="214">
        <v>89</v>
      </c>
      <c r="F21" s="214">
        <v>32</v>
      </c>
      <c r="G21" s="214">
        <v>5</v>
      </c>
      <c r="H21" s="214">
        <v>67</v>
      </c>
      <c r="I21" s="214">
        <v>21</v>
      </c>
      <c r="J21" s="214">
        <v>3</v>
      </c>
      <c r="K21" s="214">
        <v>124</v>
      </c>
      <c r="L21" s="214">
        <v>33</v>
      </c>
      <c r="M21" s="214">
        <v>3</v>
      </c>
      <c r="N21" s="214">
        <v>90</v>
      </c>
      <c r="O21" s="214">
        <v>25</v>
      </c>
      <c r="P21" s="214">
        <v>4</v>
      </c>
      <c r="Q21" s="214">
        <v>97</v>
      </c>
      <c r="R21" s="214">
        <v>43</v>
      </c>
      <c r="S21" s="214">
        <v>4</v>
      </c>
      <c r="T21" s="214"/>
      <c r="U21" s="214"/>
      <c r="V21" s="214"/>
      <c r="W21" s="214"/>
      <c r="X21" s="214"/>
      <c r="Y21" s="214"/>
      <c r="Z21" s="214"/>
      <c r="AA21" s="214"/>
      <c r="AB21" s="214"/>
      <c r="AC21" s="214"/>
      <c r="AD21" s="214"/>
      <c r="AE21" s="214"/>
      <c r="AF21" s="214"/>
      <c r="AG21" s="214"/>
      <c r="AH21" s="214"/>
      <c r="AI21" s="214"/>
      <c r="AJ21" s="214"/>
      <c r="AK21" s="327"/>
      <c r="AL21">
        <v>135</v>
      </c>
      <c r="AM21">
        <v>16</v>
      </c>
      <c r="AN21">
        <v>0</v>
      </c>
      <c r="AO21">
        <v>88</v>
      </c>
      <c r="AP21">
        <v>18</v>
      </c>
      <c r="AQ21">
        <v>0</v>
      </c>
      <c r="AR21">
        <v>116</v>
      </c>
      <c r="AS21">
        <v>14</v>
      </c>
      <c r="AT21">
        <v>0</v>
      </c>
      <c r="AU21">
        <v>116</v>
      </c>
      <c r="AV21">
        <v>21</v>
      </c>
      <c r="AW21">
        <v>0</v>
      </c>
      <c r="AX21">
        <v>130</v>
      </c>
      <c r="AY21">
        <v>15</v>
      </c>
      <c r="AZ21">
        <v>0</v>
      </c>
      <c r="BA21">
        <v>110</v>
      </c>
      <c r="BB21">
        <v>23</v>
      </c>
      <c r="BC21">
        <v>0</v>
      </c>
      <c r="BV21" s="326">
        <v>11</v>
      </c>
      <c r="BW21" s="214">
        <v>17</v>
      </c>
      <c r="BX21" s="214">
        <v>0</v>
      </c>
      <c r="BY21" s="214">
        <v>24</v>
      </c>
      <c r="BZ21" s="214">
        <v>15</v>
      </c>
      <c r="CA21" s="214">
        <v>0</v>
      </c>
      <c r="CB21" s="214">
        <v>24</v>
      </c>
      <c r="CC21" s="214">
        <v>13</v>
      </c>
      <c r="CD21" s="214">
        <v>0</v>
      </c>
      <c r="CE21" s="214">
        <v>24</v>
      </c>
      <c r="CF21" s="214">
        <v>4</v>
      </c>
      <c r="CG21" s="214">
        <v>0</v>
      </c>
      <c r="CH21" s="214">
        <v>15</v>
      </c>
      <c r="CI21" s="214">
        <v>15</v>
      </c>
      <c r="CJ21" s="214">
        <v>0</v>
      </c>
      <c r="CK21" s="214">
        <v>15</v>
      </c>
      <c r="CL21" s="214">
        <v>9</v>
      </c>
      <c r="CM21" s="214">
        <v>0</v>
      </c>
      <c r="CN21" s="214"/>
      <c r="CO21" s="214"/>
      <c r="CP21" s="214"/>
      <c r="CQ21" s="214"/>
      <c r="CR21" s="214"/>
      <c r="CS21" s="214"/>
      <c r="CT21" s="214"/>
      <c r="CU21" s="214"/>
      <c r="CV21" s="214"/>
      <c r="CW21" s="214"/>
      <c r="CX21" s="214"/>
      <c r="CY21" s="214"/>
      <c r="CZ21" s="214"/>
      <c r="DA21" s="214"/>
      <c r="DB21" s="214"/>
      <c r="DC21" s="214"/>
      <c r="DD21" s="214"/>
      <c r="DE21" s="327"/>
      <c r="DF21">
        <v>84</v>
      </c>
      <c r="DG21">
        <v>4</v>
      </c>
      <c r="DH21">
        <v>0</v>
      </c>
      <c r="DI21">
        <v>82</v>
      </c>
      <c r="DJ21">
        <v>9</v>
      </c>
      <c r="DK21">
        <v>0</v>
      </c>
      <c r="DL21">
        <v>86</v>
      </c>
      <c r="DM21">
        <v>6</v>
      </c>
      <c r="DN21">
        <v>1</v>
      </c>
      <c r="DO21">
        <v>82</v>
      </c>
      <c r="DP21">
        <v>6</v>
      </c>
      <c r="DQ21">
        <v>0</v>
      </c>
      <c r="DR21">
        <v>89</v>
      </c>
      <c r="DS21">
        <v>12</v>
      </c>
      <c r="DT21">
        <v>1</v>
      </c>
      <c r="DU21">
        <v>102</v>
      </c>
      <c r="DV21">
        <v>9</v>
      </c>
      <c r="DW21">
        <v>0</v>
      </c>
      <c r="EP21" s="326">
        <v>47</v>
      </c>
      <c r="EQ21" s="214">
        <v>44</v>
      </c>
      <c r="ER21" s="214">
        <v>13</v>
      </c>
      <c r="ES21" s="214">
        <v>49</v>
      </c>
      <c r="ET21" s="214">
        <v>47</v>
      </c>
      <c r="EU21" s="214">
        <v>4</v>
      </c>
      <c r="EV21" s="214">
        <v>80</v>
      </c>
      <c r="EW21" s="214">
        <v>45</v>
      </c>
      <c r="EX21" s="214">
        <v>5</v>
      </c>
      <c r="EY21" s="214">
        <v>68</v>
      </c>
      <c r="EZ21" s="214">
        <v>39</v>
      </c>
      <c r="FA21" s="214">
        <v>2</v>
      </c>
      <c r="FB21" s="214">
        <v>81</v>
      </c>
      <c r="FC21" s="214">
        <v>35</v>
      </c>
      <c r="FD21" s="214">
        <v>1</v>
      </c>
      <c r="FE21" s="214">
        <v>59</v>
      </c>
      <c r="FF21" s="214">
        <v>26</v>
      </c>
      <c r="FG21" s="214">
        <v>1</v>
      </c>
      <c r="FH21" s="214"/>
      <c r="FI21" s="214"/>
      <c r="FJ21" s="214"/>
      <c r="FK21" s="214"/>
      <c r="FL21" s="214"/>
      <c r="FM21" s="214"/>
      <c r="FN21" s="214"/>
      <c r="FO21" s="214"/>
      <c r="FP21" s="214"/>
      <c r="FQ21" s="214"/>
      <c r="FR21" s="214"/>
      <c r="FS21" s="214"/>
      <c r="FT21" s="214"/>
      <c r="FU21" s="214"/>
      <c r="FV21" s="214"/>
      <c r="FW21" s="214"/>
      <c r="FX21" s="214"/>
      <c r="FY21" s="327"/>
      <c r="FZ21">
        <v>84</v>
      </c>
      <c r="GA21">
        <v>25</v>
      </c>
      <c r="GB21">
        <v>0</v>
      </c>
      <c r="GC21">
        <v>100</v>
      </c>
      <c r="GD21">
        <v>20</v>
      </c>
      <c r="GE21">
        <v>0</v>
      </c>
      <c r="GF21">
        <v>123</v>
      </c>
      <c r="GG21">
        <v>21</v>
      </c>
      <c r="GH21">
        <v>0</v>
      </c>
      <c r="GI21">
        <v>96</v>
      </c>
      <c r="GJ21">
        <v>32</v>
      </c>
      <c r="GK21">
        <v>0</v>
      </c>
      <c r="GL21">
        <v>117</v>
      </c>
      <c r="GM21">
        <v>30</v>
      </c>
      <c r="GN21">
        <v>0</v>
      </c>
      <c r="GO21">
        <v>103</v>
      </c>
      <c r="GP21">
        <v>16</v>
      </c>
      <c r="GQ21">
        <v>0</v>
      </c>
      <c r="HJ21" s="326">
        <v>435</v>
      </c>
      <c r="HK21" s="214">
        <v>0</v>
      </c>
      <c r="HL21" s="214">
        <v>0</v>
      </c>
      <c r="HM21" s="214">
        <v>610</v>
      </c>
      <c r="HN21" s="214">
        <v>0</v>
      </c>
      <c r="HO21" s="214">
        <v>0</v>
      </c>
      <c r="HP21" s="214">
        <v>573</v>
      </c>
      <c r="HQ21" s="214">
        <v>0</v>
      </c>
      <c r="HR21" s="214">
        <v>0</v>
      </c>
      <c r="HS21" s="214">
        <v>683</v>
      </c>
      <c r="HT21" s="214">
        <v>0</v>
      </c>
      <c r="HU21" s="214">
        <v>0</v>
      </c>
      <c r="HV21" s="214">
        <v>543</v>
      </c>
      <c r="HW21" s="214">
        <v>0</v>
      </c>
      <c r="HX21" s="214">
        <v>0</v>
      </c>
      <c r="HY21" s="214">
        <v>768</v>
      </c>
      <c r="HZ21" s="214">
        <v>0</v>
      </c>
      <c r="IA21" s="214">
        <v>0</v>
      </c>
      <c r="IB21" s="214"/>
      <c r="IC21" s="214">
        <v>0</v>
      </c>
      <c r="ID21" s="214"/>
      <c r="IE21" s="214"/>
      <c r="IF21" s="214">
        <v>0</v>
      </c>
      <c r="IG21" s="214"/>
      <c r="IH21" s="214"/>
      <c r="II21" s="214">
        <v>0</v>
      </c>
      <c r="IJ21" s="214"/>
      <c r="IK21" s="214"/>
      <c r="IL21" s="214">
        <v>0</v>
      </c>
      <c r="IM21" s="214"/>
      <c r="IN21" s="214"/>
      <c r="IO21" s="214">
        <v>0</v>
      </c>
      <c r="IP21" s="214"/>
      <c r="IQ21" s="214"/>
      <c r="IR21" s="214">
        <v>0</v>
      </c>
      <c r="IS21" s="327"/>
      <c r="IT21">
        <v>59</v>
      </c>
      <c r="IU21">
        <v>18</v>
      </c>
      <c r="IV21">
        <v>0</v>
      </c>
      <c r="IW21">
        <v>54</v>
      </c>
      <c r="IX21">
        <v>23</v>
      </c>
      <c r="IY21">
        <v>0</v>
      </c>
      <c r="IZ21">
        <v>52</v>
      </c>
      <c r="JA21">
        <v>27</v>
      </c>
      <c r="JB21">
        <v>0</v>
      </c>
      <c r="JC21">
        <v>67</v>
      </c>
      <c r="JD21">
        <v>20</v>
      </c>
      <c r="JE21">
        <v>0</v>
      </c>
      <c r="JF21">
        <v>64</v>
      </c>
      <c r="JG21">
        <v>17</v>
      </c>
      <c r="JH21">
        <v>1</v>
      </c>
      <c r="JI21">
        <v>84</v>
      </c>
      <c r="JJ21">
        <v>18</v>
      </c>
      <c r="JK21">
        <v>0</v>
      </c>
      <c r="KD21" s="326">
        <v>98</v>
      </c>
      <c r="KE21" s="214">
        <v>68</v>
      </c>
      <c r="KF21" s="214">
        <v>0</v>
      </c>
      <c r="KG21" s="214">
        <v>94</v>
      </c>
      <c r="KH21" s="214">
        <v>94</v>
      </c>
      <c r="KI21" s="214">
        <v>0</v>
      </c>
      <c r="KJ21" s="214">
        <v>97</v>
      </c>
      <c r="KK21" s="214">
        <v>79</v>
      </c>
      <c r="KL21" s="214">
        <v>0</v>
      </c>
      <c r="KM21" s="214">
        <v>110</v>
      </c>
      <c r="KN21" s="214">
        <v>100</v>
      </c>
      <c r="KO21" s="214">
        <v>0</v>
      </c>
      <c r="KP21" s="214">
        <v>83</v>
      </c>
      <c r="KQ21" s="214">
        <v>72</v>
      </c>
      <c r="KR21" s="214">
        <v>1</v>
      </c>
      <c r="KS21" s="214">
        <v>107</v>
      </c>
      <c r="KT21" s="214">
        <v>101</v>
      </c>
      <c r="KU21" s="214">
        <v>0</v>
      </c>
      <c r="KV21" s="214"/>
      <c r="KW21" s="214"/>
      <c r="KX21" s="214"/>
      <c r="KY21" s="214"/>
      <c r="KZ21" s="214"/>
      <c r="LA21" s="214"/>
      <c r="LB21" s="214"/>
      <c r="LC21" s="214"/>
      <c r="LD21" s="214"/>
      <c r="LE21" s="214"/>
      <c r="LF21" s="214"/>
      <c r="LG21" s="214"/>
      <c r="LH21" s="214"/>
      <c r="LI21" s="214"/>
      <c r="LJ21" s="214"/>
      <c r="LK21" s="214"/>
      <c r="LL21" s="214"/>
      <c r="LM21" s="327"/>
      <c r="LN21">
        <v>4</v>
      </c>
      <c r="LO21">
        <v>12</v>
      </c>
      <c r="LP21">
        <v>0</v>
      </c>
      <c r="LQ21">
        <v>3</v>
      </c>
      <c r="LR21">
        <v>10</v>
      </c>
      <c r="LS21">
        <v>0</v>
      </c>
      <c r="LT21">
        <v>3</v>
      </c>
      <c r="LU21">
        <v>48</v>
      </c>
      <c r="LV21">
        <v>0</v>
      </c>
      <c r="LW21">
        <v>12</v>
      </c>
      <c r="LX21">
        <v>20</v>
      </c>
      <c r="LY21">
        <v>0</v>
      </c>
      <c r="LZ21">
        <v>5</v>
      </c>
      <c r="MA21">
        <v>29</v>
      </c>
      <c r="MB21">
        <v>0</v>
      </c>
      <c r="MC21">
        <v>6</v>
      </c>
      <c r="MD21">
        <v>22</v>
      </c>
      <c r="ME21">
        <v>0</v>
      </c>
      <c r="MX21" s="328">
        <v>20170313</v>
      </c>
      <c r="MY21">
        <f t="shared" si="4"/>
        <v>1050</v>
      </c>
      <c r="MZ21">
        <f t="shared" si="4"/>
        <v>222</v>
      </c>
      <c r="NA21">
        <f t="shared" si="4"/>
        <v>15</v>
      </c>
      <c r="NB21">
        <f t="shared" si="4"/>
        <v>1193</v>
      </c>
      <c r="NC21">
        <f t="shared" si="4"/>
        <v>268</v>
      </c>
      <c r="ND21">
        <f t="shared" si="4"/>
        <v>9</v>
      </c>
      <c r="NE21">
        <f t="shared" si="4"/>
        <v>1221</v>
      </c>
      <c r="NF21">
        <f t="shared" si="4"/>
        <v>274</v>
      </c>
      <c r="NG21">
        <f t="shared" si="4"/>
        <v>9</v>
      </c>
      <c r="NH21">
        <f t="shared" si="4"/>
        <v>1382</v>
      </c>
      <c r="NI21">
        <f t="shared" si="4"/>
        <v>275</v>
      </c>
      <c r="NJ21">
        <f t="shared" si="6"/>
        <v>5</v>
      </c>
      <c r="NK21">
        <f t="shared" si="6"/>
        <v>1217</v>
      </c>
      <c r="NL21">
        <f t="shared" si="6"/>
        <v>250</v>
      </c>
      <c r="NM21">
        <f t="shared" si="6"/>
        <v>8</v>
      </c>
      <c r="NN21">
        <f t="shared" si="6"/>
        <v>1451</v>
      </c>
      <c r="NO21">
        <f t="shared" si="6"/>
        <v>267</v>
      </c>
      <c r="NP21">
        <f t="shared" si="6"/>
        <v>5</v>
      </c>
      <c r="NQ21">
        <f t="shared" si="6"/>
        <v>0</v>
      </c>
      <c r="NR21">
        <f t="shared" si="6"/>
        <v>0</v>
      </c>
      <c r="NS21">
        <f t="shared" si="6"/>
        <v>0</v>
      </c>
      <c r="NT21">
        <f t="shared" si="6"/>
        <v>0</v>
      </c>
      <c r="NU21">
        <f t="shared" si="6"/>
        <v>0</v>
      </c>
      <c r="NV21">
        <f t="shared" si="6"/>
        <v>0</v>
      </c>
      <c r="NW21">
        <f t="shared" si="6"/>
        <v>0</v>
      </c>
      <c r="NX21">
        <f t="shared" si="6"/>
        <v>0</v>
      </c>
      <c r="NY21">
        <f t="shared" si="6"/>
        <v>0</v>
      </c>
      <c r="NZ21">
        <f t="shared" si="7"/>
        <v>0</v>
      </c>
      <c r="OA21">
        <f t="shared" si="7"/>
        <v>0</v>
      </c>
      <c r="OB21">
        <f t="shared" si="7"/>
        <v>0</v>
      </c>
      <c r="OC21">
        <f t="shared" si="7"/>
        <v>0</v>
      </c>
      <c r="OD21">
        <f t="shared" si="7"/>
        <v>0</v>
      </c>
      <c r="OE21">
        <f t="shared" si="7"/>
        <v>0</v>
      </c>
      <c r="OF21">
        <f t="shared" si="7"/>
        <v>0</v>
      </c>
      <c r="OG21">
        <f t="shared" si="7"/>
        <v>0</v>
      </c>
      <c r="OH21">
        <f t="shared" si="7"/>
        <v>0</v>
      </c>
      <c r="OI21" s="329"/>
      <c r="OJ21" s="330">
        <f t="shared" si="5"/>
        <v>7514</v>
      </c>
      <c r="OK21" s="331">
        <f t="shared" si="5"/>
        <v>1556</v>
      </c>
      <c r="OL21" s="332">
        <f t="shared" si="5"/>
        <v>51</v>
      </c>
      <c r="OM21">
        <v>20170413</v>
      </c>
    </row>
    <row r="22" spans="1:403">
      <c r="A22" t="s">
        <v>65</v>
      </c>
      <c r="B22" s="326">
        <v>34</v>
      </c>
      <c r="C22" s="214">
        <v>18</v>
      </c>
      <c r="D22" s="214">
        <v>0</v>
      </c>
      <c r="E22" s="214">
        <v>23</v>
      </c>
      <c r="F22" s="214">
        <v>19</v>
      </c>
      <c r="G22" s="214">
        <v>0</v>
      </c>
      <c r="H22" s="214">
        <v>23</v>
      </c>
      <c r="I22" s="214">
        <v>11</v>
      </c>
      <c r="J22" s="214">
        <v>0</v>
      </c>
      <c r="K22" s="214">
        <v>31</v>
      </c>
      <c r="L22" s="214">
        <v>20</v>
      </c>
      <c r="M22" s="214">
        <v>0</v>
      </c>
      <c r="N22" s="214">
        <v>28</v>
      </c>
      <c r="O22" s="214">
        <v>30</v>
      </c>
      <c r="P22" s="214">
        <v>0</v>
      </c>
      <c r="Q22" s="214"/>
      <c r="R22" s="214"/>
      <c r="S22" s="214"/>
      <c r="T22" s="214"/>
      <c r="U22" s="214"/>
      <c r="V22" s="214"/>
      <c r="W22" s="214"/>
      <c r="X22" s="214"/>
      <c r="Y22" s="214"/>
      <c r="Z22" s="214"/>
      <c r="AA22" s="214"/>
      <c r="AB22" s="214"/>
      <c r="AC22" s="214"/>
      <c r="AD22" s="214"/>
      <c r="AE22" s="214"/>
      <c r="AF22" s="214"/>
      <c r="AG22" s="214"/>
      <c r="AH22" s="214"/>
      <c r="AI22" s="214"/>
      <c r="AJ22" s="214"/>
      <c r="AK22" s="327"/>
      <c r="AL22">
        <v>39</v>
      </c>
      <c r="AM22">
        <v>9</v>
      </c>
      <c r="AN22">
        <v>0</v>
      </c>
      <c r="AO22">
        <v>53</v>
      </c>
      <c r="AP22">
        <v>4</v>
      </c>
      <c r="AQ22">
        <v>0</v>
      </c>
      <c r="AR22">
        <v>43</v>
      </c>
      <c r="AS22">
        <v>8</v>
      </c>
      <c r="AT22">
        <v>0</v>
      </c>
      <c r="AU22">
        <v>59</v>
      </c>
      <c r="AV22">
        <v>15</v>
      </c>
      <c r="AW22">
        <v>0</v>
      </c>
      <c r="AX22">
        <v>64</v>
      </c>
      <c r="AY22">
        <v>14</v>
      </c>
      <c r="AZ22">
        <v>0</v>
      </c>
      <c r="BV22" s="326">
        <v>5</v>
      </c>
      <c r="BW22" s="214">
        <v>3</v>
      </c>
      <c r="BX22" s="214">
        <v>0</v>
      </c>
      <c r="BY22" s="214">
        <v>0</v>
      </c>
      <c r="BZ22" s="214">
        <v>0</v>
      </c>
      <c r="CA22" s="214">
        <v>0</v>
      </c>
      <c r="CB22" s="214">
        <v>1</v>
      </c>
      <c r="CC22" s="214">
        <v>1</v>
      </c>
      <c r="CD22" s="214">
        <v>0</v>
      </c>
      <c r="CE22" s="214">
        <v>4</v>
      </c>
      <c r="CF22" s="214">
        <v>9</v>
      </c>
      <c r="CG22" s="214">
        <v>0</v>
      </c>
      <c r="CH22" s="214">
        <v>3</v>
      </c>
      <c r="CI22" s="214">
        <v>39</v>
      </c>
      <c r="CJ22" s="214">
        <v>0</v>
      </c>
      <c r="CK22" s="214"/>
      <c r="CL22" s="214"/>
      <c r="CM22" s="214"/>
      <c r="CN22" s="214"/>
      <c r="CO22" s="214"/>
      <c r="CP22" s="214"/>
      <c r="CQ22" s="214"/>
      <c r="CR22" s="214"/>
      <c r="CS22" s="214"/>
      <c r="CT22" s="214"/>
      <c r="CU22" s="214"/>
      <c r="CV22" s="214"/>
      <c r="CW22" s="214"/>
      <c r="CX22" s="214"/>
      <c r="CY22" s="214"/>
      <c r="CZ22" s="214"/>
      <c r="DA22" s="214"/>
      <c r="DB22" s="214"/>
      <c r="DC22" s="214"/>
      <c r="DD22" s="214"/>
      <c r="DE22" s="327"/>
      <c r="DF22">
        <v>4</v>
      </c>
      <c r="DG22">
        <v>5</v>
      </c>
      <c r="DH22">
        <v>0</v>
      </c>
      <c r="DI22">
        <v>9</v>
      </c>
      <c r="DJ22">
        <v>6</v>
      </c>
      <c r="DK22">
        <v>0</v>
      </c>
      <c r="DL22">
        <v>4</v>
      </c>
      <c r="DM22">
        <v>2</v>
      </c>
      <c r="DN22">
        <v>0</v>
      </c>
      <c r="DO22">
        <v>27</v>
      </c>
      <c r="DP22">
        <v>3</v>
      </c>
      <c r="DQ22">
        <v>0</v>
      </c>
      <c r="DR22">
        <v>14</v>
      </c>
      <c r="DS22">
        <v>4</v>
      </c>
      <c r="DT22">
        <v>0</v>
      </c>
      <c r="EP22" s="326">
        <v>4</v>
      </c>
      <c r="EQ22" s="214">
        <v>4</v>
      </c>
      <c r="ER22" s="214">
        <v>1</v>
      </c>
      <c r="ES22" s="214">
        <v>3</v>
      </c>
      <c r="ET22" s="214">
        <v>2</v>
      </c>
      <c r="EU22" s="214">
        <v>0</v>
      </c>
      <c r="EV22" s="214">
        <v>7</v>
      </c>
      <c r="EW22" s="214">
        <v>2</v>
      </c>
      <c r="EX22" s="214">
        <v>0</v>
      </c>
      <c r="EY22" s="214">
        <v>15</v>
      </c>
      <c r="EZ22" s="214">
        <v>2</v>
      </c>
      <c r="FA22" s="214">
        <v>0</v>
      </c>
      <c r="FB22" s="214">
        <v>3</v>
      </c>
      <c r="FC22" s="214">
        <v>5</v>
      </c>
      <c r="FD22" s="214">
        <v>0</v>
      </c>
      <c r="FE22" s="214"/>
      <c r="FF22" s="214"/>
      <c r="FG22" s="214"/>
      <c r="FH22" s="214"/>
      <c r="FI22" s="214"/>
      <c r="FJ22" s="214"/>
      <c r="FK22" s="214"/>
      <c r="FL22" s="214"/>
      <c r="FM22" s="214"/>
      <c r="FN22" s="214"/>
      <c r="FO22" s="214"/>
      <c r="FP22" s="214"/>
      <c r="FQ22" s="214"/>
      <c r="FR22" s="214"/>
      <c r="FS22" s="214"/>
      <c r="FT22" s="214"/>
      <c r="FU22" s="214"/>
      <c r="FV22" s="214"/>
      <c r="FW22" s="214"/>
      <c r="FX22" s="214"/>
      <c r="FY22" s="327"/>
      <c r="FZ22">
        <v>6</v>
      </c>
      <c r="GA22">
        <v>3</v>
      </c>
      <c r="GB22">
        <v>0</v>
      </c>
      <c r="GC22">
        <v>5</v>
      </c>
      <c r="GD22">
        <v>1</v>
      </c>
      <c r="GE22">
        <v>0</v>
      </c>
      <c r="GF22">
        <v>7</v>
      </c>
      <c r="GG22">
        <v>1</v>
      </c>
      <c r="GH22">
        <v>0</v>
      </c>
      <c r="GI22">
        <v>9</v>
      </c>
      <c r="GJ22">
        <v>2</v>
      </c>
      <c r="GK22">
        <v>0</v>
      </c>
      <c r="GL22">
        <v>6</v>
      </c>
      <c r="GM22">
        <v>2</v>
      </c>
      <c r="GN22">
        <v>0</v>
      </c>
      <c r="HJ22" s="326">
        <v>85</v>
      </c>
      <c r="HK22" s="214">
        <v>0</v>
      </c>
      <c r="HL22" s="214">
        <v>0</v>
      </c>
      <c r="HM22" s="214">
        <v>48</v>
      </c>
      <c r="HN22" s="214">
        <v>0</v>
      </c>
      <c r="HO22" s="214">
        <v>0</v>
      </c>
      <c r="HP22" s="214">
        <v>23</v>
      </c>
      <c r="HQ22" s="214">
        <v>0</v>
      </c>
      <c r="HR22" s="214">
        <v>0</v>
      </c>
      <c r="HS22" s="214">
        <v>54</v>
      </c>
      <c r="HT22" s="214">
        <v>0</v>
      </c>
      <c r="HU22" s="214">
        <v>0</v>
      </c>
      <c r="HV22" s="214">
        <v>60</v>
      </c>
      <c r="HW22" s="214">
        <v>0</v>
      </c>
      <c r="HX22" s="214">
        <v>0</v>
      </c>
      <c r="HY22" s="214"/>
      <c r="HZ22" s="214">
        <v>0</v>
      </c>
      <c r="IA22" s="214"/>
      <c r="IB22" s="214"/>
      <c r="IC22" s="214">
        <v>0</v>
      </c>
      <c r="ID22" s="214"/>
      <c r="IE22" s="214"/>
      <c r="IF22" s="214">
        <v>0</v>
      </c>
      <c r="IG22" s="214"/>
      <c r="IH22" s="214"/>
      <c r="II22" s="214">
        <v>0</v>
      </c>
      <c r="IJ22" s="214"/>
      <c r="IK22" s="214"/>
      <c r="IL22" s="214">
        <v>0</v>
      </c>
      <c r="IM22" s="214"/>
      <c r="IN22" s="214"/>
      <c r="IO22" s="214">
        <v>0</v>
      </c>
      <c r="IP22" s="214"/>
      <c r="IQ22" s="214"/>
      <c r="IR22" s="214">
        <v>0</v>
      </c>
      <c r="IS22" s="327"/>
      <c r="IT22">
        <v>16</v>
      </c>
      <c r="IU22">
        <v>0</v>
      </c>
      <c r="IV22">
        <v>0</v>
      </c>
      <c r="IW22">
        <v>5</v>
      </c>
      <c r="IX22">
        <v>0</v>
      </c>
      <c r="IY22">
        <v>0</v>
      </c>
      <c r="IZ22">
        <v>12</v>
      </c>
      <c r="JA22">
        <v>0</v>
      </c>
      <c r="JB22">
        <v>0</v>
      </c>
      <c r="JC22">
        <v>14</v>
      </c>
      <c r="JD22">
        <v>0</v>
      </c>
      <c r="JE22">
        <v>0</v>
      </c>
      <c r="JF22">
        <v>11</v>
      </c>
      <c r="JG22">
        <v>1</v>
      </c>
      <c r="JH22">
        <v>0</v>
      </c>
      <c r="KD22" s="326">
        <v>18</v>
      </c>
      <c r="KE22" s="214">
        <v>6</v>
      </c>
      <c r="KF22" s="214">
        <v>0</v>
      </c>
      <c r="KG22" s="214">
        <v>11</v>
      </c>
      <c r="KH22" s="214">
        <v>8</v>
      </c>
      <c r="KI22" s="214">
        <v>0</v>
      </c>
      <c r="KJ22" s="214">
        <v>11</v>
      </c>
      <c r="KK22" s="214">
        <v>7</v>
      </c>
      <c r="KL22" s="214">
        <v>0</v>
      </c>
      <c r="KM22" s="214">
        <v>11</v>
      </c>
      <c r="KN22" s="214">
        <v>9</v>
      </c>
      <c r="KO22" s="214">
        <v>0</v>
      </c>
      <c r="KP22" s="214">
        <v>15</v>
      </c>
      <c r="KQ22" s="214">
        <v>5</v>
      </c>
      <c r="KR22" s="214">
        <v>0</v>
      </c>
      <c r="KS22" s="214"/>
      <c r="KT22" s="214"/>
      <c r="KU22" s="214"/>
      <c r="KV22" s="214"/>
      <c r="KW22" s="214"/>
      <c r="KX22" s="214"/>
      <c r="KY22" s="214"/>
      <c r="KZ22" s="214"/>
      <c r="LA22" s="214"/>
      <c r="LB22" s="214"/>
      <c r="LC22" s="214"/>
      <c r="LD22" s="214"/>
      <c r="LE22" s="214"/>
      <c r="LF22" s="214"/>
      <c r="LG22" s="214"/>
      <c r="LH22" s="214"/>
      <c r="LI22" s="214"/>
      <c r="LJ22" s="214"/>
      <c r="LK22" s="214"/>
      <c r="LL22" s="214"/>
      <c r="LM22" s="327"/>
      <c r="LN22">
        <v>1</v>
      </c>
      <c r="LO22">
        <v>0</v>
      </c>
      <c r="LP22">
        <v>0</v>
      </c>
      <c r="LQ22">
        <v>0</v>
      </c>
      <c r="LR22">
        <v>0</v>
      </c>
      <c r="LS22">
        <v>0</v>
      </c>
      <c r="LT22">
        <v>0</v>
      </c>
      <c r="LU22">
        <v>0</v>
      </c>
      <c r="LV22">
        <v>0</v>
      </c>
      <c r="LW22">
        <v>1</v>
      </c>
      <c r="LX22">
        <v>0</v>
      </c>
      <c r="LY22">
        <v>0</v>
      </c>
      <c r="LZ22">
        <v>0</v>
      </c>
      <c r="MA22">
        <v>0</v>
      </c>
      <c r="MB22">
        <v>0</v>
      </c>
      <c r="MX22" s="328">
        <v>20170317</v>
      </c>
      <c r="MY22">
        <f t="shared" si="4"/>
        <v>212</v>
      </c>
      <c r="MZ22">
        <f t="shared" si="4"/>
        <v>48</v>
      </c>
      <c r="NA22">
        <f t="shared" si="4"/>
        <v>1</v>
      </c>
      <c r="NB22">
        <f t="shared" si="4"/>
        <v>157</v>
      </c>
      <c r="NC22">
        <f t="shared" si="4"/>
        <v>40</v>
      </c>
      <c r="ND22">
        <f t="shared" si="4"/>
        <v>0</v>
      </c>
      <c r="NE22">
        <f t="shared" si="4"/>
        <v>131</v>
      </c>
      <c r="NF22">
        <f t="shared" si="4"/>
        <v>32</v>
      </c>
      <c r="NG22">
        <f t="shared" si="4"/>
        <v>0</v>
      </c>
      <c r="NH22">
        <f t="shared" si="4"/>
        <v>225</v>
      </c>
      <c r="NI22">
        <f t="shared" si="4"/>
        <v>60</v>
      </c>
      <c r="NJ22">
        <f t="shared" si="6"/>
        <v>0</v>
      </c>
      <c r="NK22">
        <f t="shared" si="6"/>
        <v>204</v>
      </c>
      <c r="NL22">
        <f t="shared" si="6"/>
        <v>100</v>
      </c>
      <c r="NM22">
        <f t="shared" si="6"/>
        <v>0</v>
      </c>
      <c r="NN22">
        <f t="shared" si="6"/>
        <v>0</v>
      </c>
      <c r="NO22">
        <f t="shared" si="6"/>
        <v>0</v>
      </c>
      <c r="NP22">
        <f t="shared" si="6"/>
        <v>0</v>
      </c>
      <c r="NQ22">
        <f t="shared" si="6"/>
        <v>0</v>
      </c>
      <c r="NR22">
        <f t="shared" si="6"/>
        <v>0</v>
      </c>
      <c r="NS22">
        <f t="shared" si="6"/>
        <v>0</v>
      </c>
      <c r="NT22">
        <f t="shared" si="6"/>
        <v>0</v>
      </c>
      <c r="NU22">
        <f t="shared" si="6"/>
        <v>0</v>
      </c>
      <c r="NV22">
        <f t="shared" si="6"/>
        <v>0</v>
      </c>
      <c r="NW22">
        <f t="shared" si="6"/>
        <v>0</v>
      </c>
      <c r="NX22">
        <f t="shared" si="6"/>
        <v>0</v>
      </c>
      <c r="NY22">
        <f t="shared" si="6"/>
        <v>0</v>
      </c>
      <c r="NZ22">
        <f t="shared" si="7"/>
        <v>0</v>
      </c>
      <c r="OA22">
        <f t="shared" si="7"/>
        <v>0</v>
      </c>
      <c r="OB22">
        <f t="shared" si="7"/>
        <v>0</v>
      </c>
      <c r="OC22">
        <f t="shared" si="7"/>
        <v>0</v>
      </c>
      <c r="OD22">
        <f t="shared" si="7"/>
        <v>0</v>
      </c>
      <c r="OE22">
        <f t="shared" si="7"/>
        <v>0</v>
      </c>
      <c r="OF22">
        <f t="shared" si="7"/>
        <v>0</v>
      </c>
      <c r="OG22">
        <f t="shared" si="7"/>
        <v>0</v>
      </c>
      <c r="OH22">
        <f t="shared" si="7"/>
        <v>0</v>
      </c>
      <c r="OI22" s="329"/>
      <c r="OJ22" s="330">
        <f t="shared" si="5"/>
        <v>929</v>
      </c>
      <c r="OK22" s="331">
        <f t="shared" si="5"/>
        <v>280</v>
      </c>
      <c r="OL22" s="332">
        <f t="shared" si="5"/>
        <v>1</v>
      </c>
      <c r="OM22">
        <v>20170317</v>
      </c>
    </row>
    <row r="23" spans="1:403">
      <c r="A23" t="s">
        <v>66</v>
      </c>
      <c r="B23" s="326">
        <v>62</v>
      </c>
      <c r="C23" s="214">
        <v>38</v>
      </c>
      <c r="D23" s="214">
        <v>0</v>
      </c>
      <c r="E23" s="214">
        <v>41</v>
      </c>
      <c r="F23" s="214">
        <v>36</v>
      </c>
      <c r="G23" s="214">
        <v>1</v>
      </c>
      <c r="H23" s="214">
        <v>37</v>
      </c>
      <c r="I23" s="214">
        <v>56</v>
      </c>
      <c r="J23" s="214">
        <v>1</v>
      </c>
      <c r="K23" s="214">
        <v>43</v>
      </c>
      <c r="L23" s="214">
        <v>40</v>
      </c>
      <c r="M23" s="214">
        <v>2</v>
      </c>
      <c r="N23" s="214">
        <v>39</v>
      </c>
      <c r="O23" s="214">
        <v>47</v>
      </c>
      <c r="P23" s="214"/>
      <c r="Q23" s="214"/>
      <c r="R23" s="214"/>
      <c r="S23" s="214"/>
      <c r="T23" s="214"/>
      <c r="U23" s="214"/>
      <c r="V23" s="214"/>
      <c r="W23" s="214"/>
      <c r="X23" s="214"/>
      <c r="Y23" s="214"/>
      <c r="Z23" s="214"/>
      <c r="AA23" s="214"/>
      <c r="AB23" s="214"/>
      <c r="AC23" s="214"/>
      <c r="AD23" s="214"/>
      <c r="AE23" s="214"/>
      <c r="AF23" s="214"/>
      <c r="AG23" s="214"/>
      <c r="AH23" s="214"/>
      <c r="AI23" s="214"/>
      <c r="AJ23" s="214"/>
      <c r="AK23" s="327"/>
      <c r="AL23">
        <v>45</v>
      </c>
      <c r="AM23">
        <v>38</v>
      </c>
      <c r="AN23">
        <v>0</v>
      </c>
      <c r="AO23">
        <v>46</v>
      </c>
      <c r="AP23">
        <v>24</v>
      </c>
      <c r="AQ23">
        <v>0</v>
      </c>
      <c r="AR23">
        <v>51</v>
      </c>
      <c r="AS23">
        <v>21</v>
      </c>
      <c r="AT23">
        <v>0</v>
      </c>
      <c r="AU23">
        <v>63</v>
      </c>
      <c r="AV23">
        <v>33</v>
      </c>
      <c r="AX23">
        <v>56</v>
      </c>
      <c r="AY23">
        <v>19</v>
      </c>
      <c r="BV23" s="326">
        <v>20</v>
      </c>
      <c r="BW23" s="214">
        <v>8</v>
      </c>
      <c r="BX23" s="214">
        <v>0</v>
      </c>
      <c r="BY23" s="214">
        <v>7</v>
      </c>
      <c r="BZ23" s="214">
        <v>5</v>
      </c>
      <c r="CA23" s="214">
        <v>0</v>
      </c>
      <c r="CB23" s="214">
        <v>4</v>
      </c>
      <c r="CC23" s="214">
        <v>3</v>
      </c>
      <c r="CD23" s="214">
        <v>0</v>
      </c>
      <c r="CE23" s="214">
        <v>15</v>
      </c>
      <c r="CF23" s="214">
        <v>3</v>
      </c>
      <c r="CG23" s="214"/>
      <c r="CH23" s="214">
        <v>10</v>
      </c>
      <c r="CI23" s="214">
        <v>1</v>
      </c>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327"/>
      <c r="DF23">
        <v>117</v>
      </c>
      <c r="DG23">
        <v>0</v>
      </c>
      <c r="DH23">
        <v>0</v>
      </c>
      <c r="DI23">
        <v>76</v>
      </c>
      <c r="DJ23">
        <v>0</v>
      </c>
      <c r="DK23">
        <v>0</v>
      </c>
      <c r="DL23">
        <v>80</v>
      </c>
      <c r="DM23">
        <v>0</v>
      </c>
      <c r="DN23">
        <v>0</v>
      </c>
      <c r="DO23">
        <v>66</v>
      </c>
      <c r="DR23">
        <v>68</v>
      </c>
      <c r="EP23" s="326">
        <v>21</v>
      </c>
      <c r="EQ23" s="214">
        <v>14</v>
      </c>
      <c r="ER23" s="214">
        <v>0</v>
      </c>
      <c r="ES23" s="214">
        <v>17</v>
      </c>
      <c r="ET23" s="214">
        <v>14</v>
      </c>
      <c r="EU23" s="214"/>
      <c r="EV23" s="214">
        <v>16</v>
      </c>
      <c r="EW23" s="214">
        <v>10</v>
      </c>
      <c r="EX23" s="214">
        <v>0</v>
      </c>
      <c r="EY23" s="214">
        <v>18</v>
      </c>
      <c r="EZ23" s="214">
        <v>10</v>
      </c>
      <c r="FA23" s="214"/>
      <c r="FB23" s="214">
        <v>22</v>
      </c>
      <c r="FC23" s="214"/>
      <c r="FD23" s="214">
        <v>16</v>
      </c>
      <c r="FE23" s="214"/>
      <c r="FF23" s="214"/>
      <c r="FG23" s="214"/>
      <c r="FH23" s="214"/>
      <c r="FI23" s="214"/>
      <c r="FJ23" s="214"/>
      <c r="FK23" s="214"/>
      <c r="FL23" s="214"/>
      <c r="FM23" s="214"/>
      <c r="FN23" s="214"/>
      <c r="FO23" s="214"/>
      <c r="FP23" s="214"/>
      <c r="FQ23" s="214"/>
      <c r="FR23" s="214"/>
      <c r="FS23" s="214"/>
      <c r="FT23" s="214"/>
      <c r="FU23" s="214"/>
      <c r="FV23" s="214"/>
      <c r="FW23" s="214"/>
      <c r="FX23" s="214"/>
      <c r="FY23" s="327"/>
      <c r="FZ23">
        <v>41</v>
      </c>
      <c r="GA23">
        <v>0</v>
      </c>
      <c r="GB23">
        <v>0</v>
      </c>
      <c r="GC23">
        <v>25</v>
      </c>
      <c r="GD23">
        <v>0</v>
      </c>
      <c r="GF23">
        <v>23</v>
      </c>
      <c r="GG23">
        <v>0</v>
      </c>
      <c r="GH23">
        <v>0</v>
      </c>
      <c r="GI23">
        <v>50</v>
      </c>
      <c r="GJ23">
        <v>1</v>
      </c>
      <c r="GL23">
        <v>45</v>
      </c>
      <c r="HJ23" s="326">
        <v>851</v>
      </c>
      <c r="HK23" s="214">
        <v>0</v>
      </c>
      <c r="HL23" s="214">
        <v>0</v>
      </c>
      <c r="HM23" s="214">
        <v>689</v>
      </c>
      <c r="HN23" s="214">
        <v>0</v>
      </c>
      <c r="HO23" s="214"/>
      <c r="HP23" s="214">
        <v>818</v>
      </c>
      <c r="HQ23" s="214">
        <v>0</v>
      </c>
      <c r="HR23" s="214">
        <v>0</v>
      </c>
      <c r="HS23" s="214">
        <v>781</v>
      </c>
      <c r="HT23" s="214">
        <v>0</v>
      </c>
      <c r="HU23" s="214"/>
      <c r="HV23" s="214">
        <v>722</v>
      </c>
      <c r="HW23" s="214">
        <v>0</v>
      </c>
      <c r="HX23" s="214"/>
      <c r="HY23" s="214"/>
      <c r="HZ23" s="214">
        <v>0</v>
      </c>
      <c r="IA23" s="214"/>
      <c r="IB23" s="214"/>
      <c r="IC23" s="214">
        <v>0</v>
      </c>
      <c r="ID23" s="214"/>
      <c r="IE23" s="214"/>
      <c r="IF23" s="214">
        <v>0</v>
      </c>
      <c r="IG23" s="214"/>
      <c r="IH23" s="214"/>
      <c r="II23" s="214">
        <v>0</v>
      </c>
      <c r="IJ23" s="214"/>
      <c r="IK23" s="214"/>
      <c r="IL23" s="214">
        <v>0</v>
      </c>
      <c r="IM23" s="214"/>
      <c r="IN23" s="214"/>
      <c r="IO23" s="214">
        <v>0</v>
      </c>
      <c r="IP23" s="214"/>
      <c r="IQ23" s="214"/>
      <c r="IR23" s="214">
        <v>0</v>
      </c>
      <c r="IS23" s="327"/>
      <c r="IT23">
        <v>41</v>
      </c>
      <c r="IU23">
        <v>15</v>
      </c>
      <c r="IV23">
        <v>0</v>
      </c>
      <c r="IW23">
        <v>34</v>
      </c>
      <c r="IX23">
        <v>11</v>
      </c>
      <c r="IZ23">
        <v>51</v>
      </c>
      <c r="JA23">
        <v>9</v>
      </c>
      <c r="JB23">
        <v>0</v>
      </c>
      <c r="JC23">
        <v>35</v>
      </c>
      <c r="JD23">
        <v>9</v>
      </c>
      <c r="JF23">
        <v>41</v>
      </c>
      <c r="JH23">
        <v>12</v>
      </c>
      <c r="KD23" s="326">
        <v>29</v>
      </c>
      <c r="KE23" s="214">
        <v>14</v>
      </c>
      <c r="KF23" s="214">
        <v>0</v>
      </c>
      <c r="KG23" s="214">
        <v>32</v>
      </c>
      <c r="KH23" s="214">
        <v>13</v>
      </c>
      <c r="KI23" s="214"/>
      <c r="KJ23" s="214">
        <v>46</v>
      </c>
      <c r="KK23" s="214">
        <v>10</v>
      </c>
      <c r="KL23" s="214">
        <v>0</v>
      </c>
      <c r="KM23" s="214">
        <v>38</v>
      </c>
      <c r="KN23" s="214">
        <v>7</v>
      </c>
      <c r="KO23" s="214"/>
      <c r="KP23" s="214">
        <v>52</v>
      </c>
      <c r="KQ23" s="214"/>
      <c r="KR23" s="214">
        <v>16</v>
      </c>
      <c r="KS23" s="214"/>
      <c r="KT23" s="214"/>
      <c r="KU23" s="214"/>
      <c r="KV23" s="214"/>
      <c r="KW23" s="214"/>
      <c r="KX23" s="214"/>
      <c r="KY23" s="214"/>
      <c r="KZ23" s="214"/>
      <c r="LA23" s="214"/>
      <c r="LB23" s="214"/>
      <c r="LC23" s="214"/>
      <c r="LD23" s="214"/>
      <c r="LE23" s="214"/>
      <c r="LF23" s="214"/>
      <c r="LG23" s="214"/>
      <c r="LH23" s="214"/>
      <c r="LI23" s="214"/>
      <c r="LJ23" s="214"/>
      <c r="LK23" s="214"/>
      <c r="LL23" s="214"/>
      <c r="LM23" s="327"/>
      <c r="LN23">
        <v>1</v>
      </c>
      <c r="LO23">
        <v>0</v>
      </c>
      <c r="LP23">
        <v>0</v>
      </c>
      <c r="LQ23">
        <v>2</v>
      </c>
      <c r="LR23">
        <v>0</v>
      </c>
      <c r="LT23">
        <v>2</v>
      </c>
      <c r="LU23">
        <v>0</v>
      </c>
      <c r="LV23">
        <v>0</v>
      </c>
      <c r="LW23">
        <v>0</v>
      </c>
      <c r="LZ23">
        <v>1</v>
      </c>
      <c r="MX23" s="328">
        <v>20170310</v>
      </c>
      <c r="MY23">
        <f t="shared" si="4"/>
        <v>1228</v>
      </c>
      <c r="MZ23">
        <f t="shared" si="4"/>
        <v>127</v>
      </c>
      <c r="NA23">
        <f t="shared" si="4"/>
        <v>0</v>
      </c>
      <c r="NB23">
        <f t="shared" si="4"/>
        <v>969</v>
      </c>
      <c r="NC23">
        <f t="shared" si="4"/>
        <v>103</v>
      </c>
      <c r="ND23">
        <f t="shared" si="4"/>
        <v>1</v>
      </c>
      <c r="NE23">
        <f t="shared" si="4"/>
        <v>1128</v>
      </c>
      <c r="NF23">
        <f t="shared" si="4"/>
        <v>109</v>
      </c>
      <c r="NG23">
        <f t="shared" si="4"/>
        <v>1</v>
      </c>
      <c r="NH23">
        <f t="shared" si="4"/>
        <v>1109</v>
      </c>
      <c r="NI23">
        <f t="shared" si="4"/>
        <v>103</v>
      </c>
      <c r="NJ23">
        <f t="shared" si="6"/>
        <v>2</v>
      </c>
      <c r="NK23">
        <f t="shared" si="6"/>
        <v>1056</v>
      </c>
      <c r="NL23">
        <f t="shared" si="6"/>
        <v>67</v>
      </c>
      <c r="NM23">
        <f t="shared" si="6"/>
        <v>44</v>
      </c>
      <c r="NN23">
        <f t="shared" si="6"/>
        <v>0</v>
      </c>
      <c r="NO23">
        <f t="shared" si="6"/>
        <v>0</v>
      </c>
      <c r="NP23">
        <f t="shared" si="6"/>
        <v>0</v>
      </c>
      <c r="NQ23">
        <f t="shared" si="6"/>
        <v>0</v>
      </c>
      <c r="NR23">
        <f t="shared" si="6"/>
        <v>0</v>
      </c>
      <c r="NS23">
        <f t="shared" si="6"/>
        <v>0</v>
      </c>
      <c r="NT23">
        <f t="shared" si="6"/>
        <v>0</v>
      </c>
      <c r="NU23">
        <f t="shared" si="6"/>
        <v>0</v>
      </c>
      <c r="NV23">
        <f t="shared" si="6"/>
        <v>0</v>
      </c>
      <c r="NW23">
        <f t="shared" si="6"/>
        <v>0</v>
      </c>
      <c r="NX23">
        <f t="shared" si="6"/>
        <v>0</v>
      </c>
      <c r="NY23">
        <f t="shared" si="6"/>
        <v>0</v>
      </c>
      <c r="NZ23">
        <f t="shared" si="7"/>
        <v>0</v>
      </c>
      <c r="OA23">
        <f t="shared" si="7"/>
        <v>0</v>
      </c>
      <c r="OB23">
        <f t="shared" si="7"/>
        <v>0</v>
      </c>
      <c r="OC23">
        <f t="shared" si="7"/>
        <v>0</v>
      </c>
      <c r="OD23">
        <f t="shared" si="7"/>
        <v>0</v>
      </c>
      <c r="OE23">
        <f t="shared" si="7"/>
        <v>0</v>
      </c>
      <c r="OF23">
        <f t="shared" si="7"/>
        <v>0</v>
      </c>
      <c r="OG23">
        <f t="shared" si="7"/>
        <v>0</v>
      </c>
      <c r="OH23">
        <f t="shared" si="7"/>
        <v>0</v>
      </c>
      <c r="OI23" s="329"/>
      <c r="OJ23" s="330">
        <f t="shared" si="5"/>
        <v>5490</v>
      </c>
      <c r="OK23" s="331">
        <f t="shared" si="5"/>
        <v>509</v>
      </c>
      <c r="OL23" s="332">
        <f t="shared" si="5"/>
        <v>48</v>
      </c>
      <c r="OM23">
        <v>20170310</v>
      </c>
    </row>
    <row r="24" spans="1:403">
      <c r="A24" t="s">
        <v>67</v>
      </c>
      <c r="B24" s="326">
        <v>21</v>
      </c>
      <c r="C24" s="214">
        <v>11</v>
      </c>
      <c r="D24" s="214">
        <v>0</v>
      </c>
      <c r="E24" s="214">
        <v>37</v>
      </c>
      <c r="F24" s="214">
        <v>4</v>
      </c>
      <c r="G24" s="214">
        <v>0</v>
      </c>
      <c r="H24" s="214">
        <v>11</v>
      </c>
      <c r="I24" s="214">
        <v>3</v>
      </c>
      <c r="J24" s="214">
        <v>0</v>
      </c>
      <c r="K24" s="214">
        <v>27</v>
      </c>
      <c r="L24" s="214">
        <v>23</v>
      </c>
      <c r="M24" s="214">
        <v>0</v>
      </c>
      <c r="N24" s="214">
        <v>13</v>
      </c>
      <c r="O24" s="214">
        <v>6</v>
      </c>
      <c r="P24" s="214">
        <v>0</v>
      </c>
      <c r="Q24" s="214">
        <v>17</v>
      </c>
      <c r="R24" s="214">
        <v>13</v>
      </c>
      <c r="S24" s="214">
        <v>0</v>
      </c>
      <c r="T24" s="214"/>
      <c r="U24" s="214"/>
      <c r="V24" s="214"/>
      <c r="W24" s="214"/>
      <c r="X24" s="214"/>
      <c r="Y24" s="214"/>
      <c r="Z24" s="214"/>
      <c r="AA24" s="214"/>
      <c r="AB24" s="214"/>
      <c r="AC24" s="214"/>
      <c r="AD24" s="214"/>
      <c r="AE24" s="214"/>
      <c r="AF24" s="214"/>
      <c r="AG24" s="214"/>
      <c r="AH24" s="214"/>
      <c r="AI24" s="214"/>
      <c r="AJ24" s="214"/>
      <c r="AK24" s="327"/>
      <c r="AL24">
        <v>14</v>
      </c>
      <c r="AM24">
        <v>4</v>
      </c>
      <c r="AN24">
        <v>0</v>
      </c>
      <c r="AO24">
        <v>13</v>
      </c>
      <c r="AP24">
        <v>1</v>
      </c>
      <c r="AQ24">
        <v>0</v>
      </c>
      <c r="AR24">
        <v>8</v>
      </c>
      <c r="AS24">
        <v>3</v>
      </c>
      <c r="AT24">
        <v>0</v>
      </c>
      <c r="AU24">
        <v>15</v>
      </c>
      <c r="AV24">
        <v>3</v>
      </c>
      <c r="AW24">
        <v>0</v>
      </c>
      <c r="AX24">
        <v>23</v>
      </c>
      <c r="AY24">
        <v>1</v>
      </c>
      <c r="AZ24">
        <v>0</v>
      </c>
      <c r="BA24">
        <v>24</v>
      </c>
      <c r="BB24">
        <v>3</v>
      </c>
      <c r="BC24">
        <v>0</v>
      </c>
      <c r="BV24" s="326">
        <v>5</v>
      </c>
      <c r="BW24" s="214">
        <v>1</v>
      </c>
      <c r="BX24" s="214">
        <v>0</v>
      </c>
      <c r="BY24" s="214">
        <v>2</v>
      </c>
      <c r="BZ24" s="214">
        <v>1</v>
      </c>
      <c r="CA24" s="214">
        <v>0</v>
      </c>
      <c r="CB24" s="214">
        <v>8</v>
      </c>
      <c r="CC24" s="214">
        <v>0</v>
      </c>
      <c r="CD24" s="214">
        <v>0</v>
      </c>
      <c r="CE24" s="214">
        <v>6</v>
      </c>
      <c r="CF24" s="214">
        <v>6</v>
      </c>
      <c r="CG24" s="214">
        <v>0</v>
      </c>
      <c r="CH24" s="214">
        <v>2</v>
      </c>
      <c r="CI24" s="214">
        <v>1</v>
      </c>
      <c r="CJ24" s="214">
        <v>0</v>
      </c>
      <c r="CK24" s="214">
        <v>4</v>
      </c>
      <c r="CL24" s="214">
        <v>2</v>
      </c>
      <c r="CM24" s="214">
        <v>0</v>
      </c>
      <c r="CN24" s="214"/>
      <c r="CO24" s="214"/>
      <c r="CP24" s="214"/>
      <c r="CQ24" s="214"/>
      <c r="CR24" s="214"/>
      <c r="CS24" s="214"/>
      <c r="CT24" s="214"/>
      <c r="CU24" s="214"/>
      <c r="CV24" s="214"/>
      <c r="CW24" s="214"/>
      <c r="CX24" s="214"/>
      <c r="CY24" s="214"/>
      <c r="CZ24" s="214"/>
      <c r="DA24" s="214"/>
      <c r="DB24" s="214"/>
      <c r="DC24" s="214"/>
      <c r="DD24" s="214"/>
      <c r="DE24" s="327"/>
      <c r="DF24">
        <v>9</v>
      </c>
      <c r="DG24">
        <v>3</v>
      </c>
      <c r="DH24">
        <v>0</v>
      </c>
      <c r="DI24">
        <v>8</v>
      </c>
      <c r="DJ24">
        <v>2</v>
      </c>
      <c r="DK24">
        <v>0</v>
      </c>
      <c r="DL24">
        <v>8</v>
      </c>
      <c r="DM24">
        <v>9</v>
      </c>
      <c r="DN24">
        <v>0</v>
      </c>
      <c r="DO24">
        <v>16</v>
      </c>
      <c r="DP24">
        <v>5</v>
      </c>
      <c r="DQ24">
        <v>0</v>
      </c>
      <c r="DR24">
        <v>11</v>
      </c>
      <c r="DS24">
        <v>16</v>
      </c>
      <c r="DT24">
        <v>0</v>
      </c>
      <c r="DU24">
        <v>16</v>
      </c>
      <c r="DV24">
        <v>10</v>
      </c>
      <c r="DW24">
        <v>0</v>
      </c>
      <c r="EP24" s="326">
        <v>4</v>
      </c>
      <c r="EQ24" s="214">
        <v>0</v>
      </c>
      <c r="ER24" s="214">
        <v>0</v>
      </c>
      <c r="ES24" s="214">
        <v>4</v>
      </c>
      <c r="ET24" s="214">
        <v>1</v>
      </c>
      <c r="EU24" s="214">
        <v>0</v>
      </c>
      <c r="EV24" s="214">
        <v>7</v>
      </c>
      <c r="EW24" s="214">
        <v>0</v>
      </c>
      <c r="EX24" s="214">
        <v>0</v>
      </c>
      <c r="EY24" s="214">
        <v>2</v>
      </c>
      <c r="EZ24" s="214">
        <v>0</v>
      </c>
      <c r="FA24" s="214">
        <v>0</v>
      </c>
      <c r="FB24" s="214">
        <v>4</v>
      </c>
      <c r="FC24" s="214">
        <v>0</v>
      </c>
      <c r="FD24" s="214">
        <v>0</v>
      </c>
      <c r="FE24" s="214">
        <v>10</v>
      </c>
      <c r="FF24" s="214">
        <v>0</v>
      </c>
      <c r="FG24" s="214">
        <v>0</v>
      </c>
      <c r="FH24" s="214"/>
      <c r="FI24" s="214"/>
      <c r="FJ24" s="214"/>
      <c r="FK24" s="214"/>
      <c r="FL24" s="214"/>
      <c r="FM24" s="214"/>
      <c r="FN24" s="214"/>
      <c r="FO24" s="214"/>
      <c r="FP24" s="214"/>
      <c r="FQ24" s="214"/>
      <c r="FR24" s="214"/>
      <c r="FS24" s="214"/>
      <c r="FT24" s="214"/>
      <c r="FU24" s="214"/>
      <c r="FV24" s="214"/>
      <c r="FW24" s="214"/>
      <c r="FX24" s="214"/>
      <c r="FY24" s="327"/>
      <c r="FZ24">
        <v>19</v>
      </c>
      <c r="GA24">
        <v>0</v>
      </c>
      <c r="GB24">
        <v>0</v>
      </c>
      <c r="GC24">
        <v>13</v>
      </c>
      <c r="GD24">
        <v>0</v>
      </c>
      <c r="GE24">
        <v>0</v>
      </c>
      <c r="GF24">
        <v>19</v>
      </c>
      <c r="GG24">
        <v>0</v>
      </c>
      <c r="GH24">
        <v>0</v>
      </c>
      <c r="GI24">
        <v>15</v>
      </c>
      <c r="GJ24">
        <v>0</v>
      </c>
      <c r="GK24">
        <v>0</v>
      </c>
      <c r="GL24">
        <v>11</v>
      </c>
      <c r="GM24">
        <v>0</v>
      </c>
      <c r="GN24">
        <v>0</v>
      </c>
      <c r="GO24">
        <v>18</v>
      </c>
      <c r="GP24">
        <v>0</v>
      </c>
      <c r="GQ24">
        <v>0</v>
      </c>
      <c r="HJ24" s="326">
        <v>91</v>
      </c>
      <c r="HK24" s="214">
        <v>0</v>
      </c>
      <c r="HL24" s="214">
        <v>0</v>
      </c>
      <c r="HM24" s="214">
        <v>96</v>
      </c>
      <c r="HN24" s="214">
        <v>0</v>
      </c>
      <c r="HO24" s="214">
        <v>0</v>
      </c>
      <c r="HP24" s="214">
        <v>45</v>
      </c>
      <c r="HQ24" s="214">
        <v>0</v>
      </c>
      <c r="HR24" s="214">
        <v>0</v>
      </c>
      <c r="HS24" s="214">
        <v>51</v>
      </c>
      <c r="HT24" s="214">
        <v>0</v>
      </c>
      <c r="HU24" s="214">
        <v>0</v>
      </c>
      <c r="HV24" s="214">
        <v>54</v>
      </c>
      <c r="HW24" s="214">
        <v>0</v>
      </c>
      <c r="HX24" s="214">
        <v>0</v>
      </c>
      <c r="HY24" s="214">
        <v>76</v>
      </c>
      <c r="HZ24" s="214">
        <v>0</v>
      </c>
      <c r="IA24" s="214">
        <v>0</v>
      </c>
      <c r="IB24" s="214"/>
      <c r="IC24" s="214">
        <v>0</v>
      </c>
      <c r="ID24" s="214"/>
      <c r="IE24" s="214"/>
      <c r="IF24" s="214">
        <v>0</v>
      </c>
      <c r="IG24" s="214"/>
      <c r="IH24" s="214"/>
      <c r="II24" s="214">
        <v>0</v>
      </c>
      <c r="IJ24" s="214"/>
      <c r="IK24" s="214"/>
      <c r="IL24" s="214">
        <v>0</v>
      </c>
      <c r="IM24" s="214"/>
      <c r="IN24" s="214"/>
      <c r="IO24" s="214">
        <v>0</v>
      </c>
      <c r="IP24" s="214"/>
      <c r="IQ24" s="214"/>
      <c r="IR24" s="214">
        <v>0</v>
      </c>
      <c r="IS24" s="327"/>
      <c r="IT24">
        <v>8</v>
      </c>
      <c r="IU24">
        <v>0</v>
      </c>
      <c r="IV24">
        <v>0</v>
      </c>
      <c r="IW24">
        <v>4</v>
      </c>
      <c r="IX24">
        <v>0</v>
      </c>
      <c r="IY24">
        <v>0</v>
      </c>
      <c r="IZ24">
        <v>3</v>
      </c>
      <c r="JA24">
        <v>0</v>
      </c>
      <c r="JB24">
        <v>0</v>
      </c>
      <c r="JC24">
        <v>6</v>
      </c>
      <c r="JD24">
        <v>0</v>
      </c>
      <c r="JE24">
        <v>0</v>
      </c>
      <c r="JF24">
        <v>10</v>
      </c>
      <c r="JG24">
        <v>0</v>
      </c>
      <c r="JH24">
        <v>0</v>
      </c>
      <c r="JI24">
        <v>6</v>
      </c>
      <c r="JJ24">
        <v>0</v>
      </c>
      <c r="JK24">
        <v>0</v>
      </c>
      <c r="KD24" s="326">
        <v>25</v>
      </c>
      <c r="KE24" s="214">
        <v>20</v>
      </c>
      <c r="KF24" s="214">
        <v>0</v>
      </c>
      <c r="KG24" s="214">
        <v>14</v>
      </c>
      <c r="KH24" s="214">
        <v>23</v>
      </c>
      <c r="KI24" s="214">
        <v>0</v>
      </c>
      <c r="KJ24" s="214">
        <v>12</v>
      </c>
      <c r="KK24" s="214">
        <v>13</v>
      </c>
      <c r="KL24" s="214">
        <v>0</v>
      </c>
      <c r="KM24" s="214">
        <v>28</v>
      </c>
      <c r="KN24" s="214">
        <v>28</v>
      </c>
      <c r="KO24" s="214">
        <v>0</v>
      </c>
      <c r="KP24" s="214">
        <v>21</v>
      </c>
      <c r="KQ24" s="214">
        <v>19</v>
      </c>
      <c r="KR24" s="214">
        <v>0</v>
      </c>
      <c r="KS24" s="214">
        <v>33</v>
      </c>
      <c r="KT24" s="214">
        <v>18</v>
      </c>
      <c r="KU24" s="214">
        <v>1</v>
      </c>
      <c r="KV24" s="214"/>
      <c r="KW24" s="214"/>
      <c r="KX24" s="214"/>
      <c r="KY24" s="214"/>
      <c r="KZ24" s="214"/>
      <c r="LA24" s="214"/>
      <c r="LB24" s="214"/>
      <c r="LC24" s="214"/>
      <c r="LD24" s="214"/>
      <c r="LE24" s="214"/>
      <c r="LF24" s="214"/>
      <c r="LG24" s="214"/>
      <c r="LH24" s="214"/>
      <c r="LI24" s="214"/>
      <c r="LJ24" s="214"/>
      <c r="LK24" s="214"/>
      <c r="LL24" s="214"/>
      <c r="LM24" s="327"/>
      <c r="LN24">
        <v>3</v>
      </c>
      <c r="LO24">
        <v>0</v>
      </c>
      <c r="LP24">
        <v>0</v>
      </c>
      <c r="LQ24">
        <v>0</v>
      </c>
      <c r="LR24">
        <v>0</v>
      </c>
      <c r="LS24">
        <v>0</v>
      </c>
      <c r="LT24">
        <v>1</v>
      </c>
      <c r="LU24">
        <v>0</v>
      </c>
      <c r="LV24">
        <v>2</v>
      </c>
      <c r="LW24">
        <v>3</v>
      </c>
      <c r="LX24">
        <v>0</v>
      </c>
      <c r="LY24">
        <v>1</v>
      </c>
      <c r="LZ24">
        <v>0</v>
      </c>
      <c r="MA24">
        <v>2</v>
      </c>
      <c r="MB24">
        <v>0</v>
      </c>
      <c r="MC24">
        <v>3</v>
      </c>
      <c r="MD24">
        <v>0</v>
      </c>
      <c r="ME24">
        <v>0</v>
      </c>
      <c r="MX24" s="328">
        <v>20170303</v>
      </c>
      <c r="MY24">
        <f t="shared" si="4"/>
        <v>199</v>
      </c>
      <c r="MZ24">
        <f t="shared" si="4"/>
        <v>39</v>
      </c>
      <c r="NA24">
        <f t="shared" si="4"/>
        <v>0</v>
      </c>
      <c r="NB24">
        <f t="shared" si="4"/>
        <v>191</v>
      </c>
      <c r="NC24">
        <f t="shared" si="4"/>
        <v>32</v>
      </c>
      <c r="ND24">
        <f t="shared" si="4"/>
        <v>0</v>
      </c>
      <c r="NE24">
        <f t="shared" si="4"/>
        <v>122</v>
      </c>
      <c r="NF24">
        <f t="shared" si="4"/>
        <v>28</v>
      </c>
      <c r="NG24">
        <f t="shared" si="4"/>
        <v>2</v>
      </c>
      <c r="NH24">
        <f t="shared" si="4"/>
        <v>169</v>
      </c>
      <c r="NI24">
        <f t="shared" si="4"/>
        <v>65</v>
      </c>
      <c r="NJ24">
        <f t="shared" si="6"/>
        <v>1</v>
      </c>
      <c r="NK24">
        <f t="shared" si="6"/>
        <v>149</v>
      </c>
      <c r="NL24">
        <f t="shared" si="6"/>
        <v>45</v>
      </c>
      <c r="NM24">
        <f t="shared" si="6"/>
        <v>0</v>
      </c>
      <c r="NN24">
        <f t="shared" si="6"/>
        <v>207</v>
      </c>
      <c r="NO24">
        <f t="shared" si="6"/>
        <v>46</v>
      </c>
      <c r="NP24">
        <f t="shared" si="6"/>
        <v>1</v>
      </c>
      <c r="NQ24">
        <f t="shared" si="6"/>
        <v>0</v>
      </c>
      <c r="NR24">
        <f t="shared" si="6"/>
        <v>0</v>
      </c>
      <c r="NS24">
        <f t="shared" si="6"/>
        <v>0</v>
      </c>
      <c r="NT24">
        <f t="shared" si="6"/>
        <v>0</v>
      </c>
      <c r="NU24">
        <f t="shared" si="6"/>
        <v>0</v>
      </c>
      <c r="NV24">
        <f t="shared" si="6"/>
        <v>0</v>
      </c>
      <c r="NW24">
        <f t="shared" si="6"/>
        <v>0</v>
      </c>
      <c r="NX24">
        <f t="shared" si="6"/>
        <v>0</v>
      </c>
      <c r="NY24">
        <f t="shared" si="6"/>
        <v>0</v>
      </c>
      <c r="NZ24">
        <f t="shared" si="7"/>
        <v>0</v>
      </c>
      <c r="OA24">
        <f t="shared" si="7"/>
        <v>0</v>
      </c>
      <c r="OB24">
        <f t="shared" si="7"/>
        <v>0</v>
      </c>
      <c r="OC24">
        <f t="shared" si="7"/>
        <v>0</v>
      </c>
      <c r="OD24">
        <f t="shared" si="7"/>
        <v>0</v>
      </c>
      <c r="OE24">
        <f t="shared" si="7"/>
        <v>0</v>
      </c>
      <c r="OF24">
        <f t="shared" si="7"/>
        <v>0</v>
      </c>
      <c r="OG24">
        <f t="shared" si="7"/>
        <v>0</v>
      </c>
      <c r="OH24">
        <f t="shared" si="7"/>
        <v>0</v>
      </c>
      <c r="OI24" s="329"/>
      <c r="OJ24" s="330">
        <f t="shared" si="5"/>
        <v>1037</v>
      </c>
      <c r="OK24" s="331">
        <f t="shared" si="5"/>
        <v>255</v>
      </c>
      <c r="OL24" s="332">
        <f t="shared" si="5"/>
        <v>4</v>
      </c>
      <c r="OM24">
        <v>20170405</v>
      </c>
    </row>
    <row r="25" spans="1:403">
      <c r="A25" t="s">
        <v>68</v>
      </c>
      <c r="B25" s="326">
        <v>10</v>
      </c>
      <c r="C25" s="214">
        <v>7</v>
      </c>
      <c r="D25" s="214"/>
      <c r="E25" s="214">
        <v>8</v>
      </c>
      <c r="F25" s="214">
        <v>5</v>
      </c>
      <c r="G25" s="214">
        <v>2</v>
      </c>
      <c r="H25" s="214">
        <v>13</v>
      </c>
      <c r="I25" s="214">
        <v>8</v>
      </c>
      <c r="J25" s="214">
        <v>1</v>
      </c>
      <c r="K25" s="214">
        <v>19</v>
      </c>
      <c r="L25" s="214">
        <v>8</v>
      </c>
      <c r="M25" s="214">
        <v>1</v>
      </c>
      <c r="N25" s="214">
        <v>7</v>
      </c>
      <c r="O25" s="214">
        <v>4</v>
      </c>
      <c r="P25" s="214"/>
      <c r="Q25" s="214"/>
      <c r="R25" s="214"/>
      <c r="S25" s="214"/>
      <c r="T25" s="214"/>
      <c r="U25" s="214"/>
      <c r="V25" s="214"/>
      <c r="W25" s="214"/>
      <c r="X25" s="214"/>
      <c r="Y25" s="214"/>
      <c r="Z25" s="214"/>
      <c r="AA25" s="214"/>
      <c r="AB25" s="214"/>
      <c r="AC25" s="214"/>
      <c r="AD25" s="214"/>
      <c r="AE25" s="214"/>
      <c r="AF25" s="214"/>
      <c r="AG25" s="214"/>
      <c r="AH25" s="214"/>
      <c r="AI25" s="214"/>
      <c r="AJ25" s="214"/>
      <c r="AK25" s="327"/>
      <c r="AL25">
        <v>13</v>
      </c>
      <c r="AM25">
        <v>3</v>
      </c>
      <c r="AO25">
        <v>12</v>
      </c>
      <c r="AP25">
        <v>2</v>
      </c>
      <c r="AR25">
        <v>19</v>
      </c>
      <c r="AS25">
        <v>2</v>
      </c>
      <c r="AU25">
        <v>16</v>
      </c>
      <c r="AV25">
        <v>3</v>
      </c>
      <c r="AX25">
        <v>9</v>
      </c>
      <c r="AY25">
        <v>1</v>
      </c>
      <c r="BV25" s="326">
        <v>0</v>
      </c>
      <c r="BW25" s="214"/>
      <c r="BX25" s="214"/>
      <c r="BY25" s="214">
        <v>1</v>
      </c>
      <c r="BZ25" s="214"/>
      <c r="CA25" s="214"/>
      <c r="CB25" s="214"/>
      <c r="CC25" s="214"/>
      <c r="CD25" s="214"/>
      <c r="CE25" s="214">
        <v>1</v>
      </c>
      <c r="CF25" s="214"/>
      <c r="CG25" s="214"/>
      <c r="CH25" s="214">
        <v>2</v>
      </c>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327"/>
      <c r="DF25">
        <v>18</v>
      </c>
      <c r="DI25">
        <v>17</v>
      </c>
      <c r="DJ25">
        <v>3</v>
      </c>
      <c r="DL25">
        <v>31</v>
      </c>
      <c r="DM25">
        <v>2</v>
      </c>
      <c r="DO25">
        <v>15</v>
      </c>
      <c r="DP25">
        <v>10</v>
      </c>
      <c r="DR25">
        <v>4</v>
      </c>
      <c r="DS25">
        <v>3</v>
      </c>
      <c r="EP25" s="326">
        <v>3</v>
      </c>
      <c r="EQ25" s="214">
        <v>2</v>
      </c>
      <c r="ER25" s="214"/>
      <c r="ES25" s="214">
        <v>1</v>
      </c>
      <c r="ET25" s="214">
        <v>2</v>
      </c>
      <c r="EU25" s="214"/>
      <c r="EV25" s="214">
        <v>3</v>
      </c>
      <c r="EW25" s="214">
        <v>1</v>
      </c>
      <c r="EX25" s="214"/>
      <c r="EY25" s="214">
        <v>4</v>
      </c>
      <c r="EZ25" s="214">
        <v>5</v>
      </c>
      <c r="FA25" s="214"/>
      <c r="FB25" s="214">
        <v>5</v>
      </c>
      <c r="FC25" s="214">
        <v>0</v>
      </c>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327"/>
      <c r="FZ25">
        <v>12</v>
      </c>
      <c r="GA25">
        <v>4</v>
      </c>
      <c r="GC25">
        <v>4</v>
      </c>
      <c r="GF25">
        <v>3</v>
      </c>
      <c r="GI25">
        <v>3</v>
      </c>
      <c r="GL25">
        <v>5</v>
      </c>
      <c r="GM25">
        <v>1</v>
      </c>
      <c r="HJ25" s="326">
        <v>302</v>
      </c>
      <c r="HK25" s="214">
        <v>0</v>
      </c>
      <c r="HL25" s="214"/>
      <c r="HM25" s="214">
        <v>271</v>
      </c>
      <c r="HN25" s="214">
        <v>0</v>
      </c>
      <c r="HO25" s="214"/>
      <c r="HP25" s="214">
        <v>298</v>
      </c>
      <c r="HQ25" s="214">
        <v>0</v>
      </c>
      <c r="HR25" s="214"/>
      <c r="HS25" s="214">
        <v>371</v>
      </c>
      <c r="HT25" s="214">
        <v>0</v>
      </c>
      <c r="HU25" s="214"/>
      <c r="HV25" s="214">
        <v>132</v>
      </c>
      <c r="HW25" s="214">
        <v>0</v>
      </c>
      <c r="HX25" s="214"/>
      <c r="HY25" s="214"/>
      <c r="HZ25" s="214">
        <v>0</v>
      </c>
      <c r="IA25" s="214"/>
      <c r="IB25" s="214"/>
      <c r="IC25" s="214">
        <v>0</v>
      </c>
      <c r="ID25" s="214"/>
      <c r="IE25" s="214"/>
      <c r="IF25" s="214">
        <v>0</v>
      </c>
      <c r="IG25" s="214"/>
      <c r="IH25" s="214"/>
      <c r="II25" s="214">
        <v>0</v>
      </c>
      <c r="IJ25" s="214"/>
      <c r="IK25" s="214"/>
      <c r="IL25" s="214">
        <v>0</v>
      </c>
      <c r="IM25" s="214"/>
      <c r="IN25" s="214"/>
      <c r="IO25" s="214">
        <v>0</v>
      </c>
      <c r="IP25" s="214"/>
      <c r="IQ25" s="214"/>
      <c r="IR25" s="214">
        <v>0</v>
      </c>
      <c r="IS25" s="327"/>
      <c r="IT25">
        <v>7</v>
      </c>
      <c r="IU25" s="333"/>
      <c r="IW25">
        <v>3</v>
      </c>
      <c r="IX25">
        <v>2</v>
      </c>
      <c r="IZ25">
        <v>6</v>
      </c>
      <c r="JC25">
        <v>1</v>
      </c>
      <c r="JD25">
        <v>1</v>
      </c>
      <c r="JF25">
        <v>4</v>
      </c>
      <c r="JG25">
        <v>3</v>
      </c>
      <c r="KD25" s="326">
        <v>16</v>
      </c>
      <c r="KE25" s="214">
        <v>5</v>
      </c>
      <c r="KF25" s="214"/>
      <c r="KG25" s="214">
        <v>9</v>
      </c>
      <c r="KH25" s="214">
        <v>4</v>
      </c>
      <c r="KI25" s="214"/>
      <c r="KJ25" s="214">
        <v>14</v>
      </c>
      <c r="KK25" s="214">
        <v>6</v>
      </c>
      <c r="KL25" s="214"/>
      <c r="KM25" s="214">
        <v>9</v>
      </c>
      <c r="KN25" s="214">
        <v>3</v>
      </c>
      <c r="KO25" s="214"/>
      <c r="KP25" s="214">
        <v>11</v>
      </c>
      <c r="KQ25" s="214">
        <v>8</v>
      </c>
      <c r="KR25" s="214">
        <v>1</v>
      </c>
      <c r="KS25" s="214"/>
      <c r="KT25" s="214"/>
      <c r="KU25" s="214"/>
      <c r="KV25" s="214"/>
      <c r="KW25" s="214"/>
      <c r="KX25" s="214"/>
      <c r="KY25" s="214"/>
      <c r="KZ25" s="214"/>
      <c r="LA25" s="214"/>
      <c r="LB25" s="214"/>
      <c r="LC25" s="214"/>
      <c r="LD25" s="214"/>
      <c r="LE25" s="214"/>
      <c r="LF25" s="214"/>
      <c r="LG25" s="214"/>
      <c r="LH25" s="214"/>
      <c r="LI25" s="214"/>
      <c r="LJ25" s="214"/>
      <c r="LK25" s="214"/>
      <c r="LL25" s="214"/>
      <c r="LM25" s="327"/>
      <c r="LN25">
        <v>4</v>
      </c>
      <c r="LQ25">
        <v>0</v>
      </c>
      <c r="LT25">
        <v>2</v>
      </c>
      <c r="LW25">
        <v>0</v>
      </c>
      <c r="LZ25">
        <v>1</v>
      </c>
      <c r="MX25" s="328">
        <v>20170321</v>
      </c>
      <c r="MY25">
        <f t="shared" si="4"/>
        <v>385</v>
      </c>
      <c r="MZ25">
        <f t="shared" si="4"/>
        <v>21</v>
      </c>
      <c r="NA25">
        <f t="shared" si="4"/>
        <v>0</v>
      </c>
      <c r="NB25">
        <f t="shared" si="4"/>
        <v>326</v>
      </c>
      <c r="NC25">
        <f t="shared" si="4"/>
        <v>18</v>
      </c>
      <c r="ND25">
        <f t="shared" si="4"/>
        <v>2</v>
      </c>
      <c r="NE25">
        <f t="shared" si="4"/>
        <v>389</v>
      </c>
      <c r="NF25">
        <f t="shared" si="4"/>
        <v>19</v>
      </c>
      <c r="NG25">
        <f t="shared" si="4"/>
        <v>1</v>
      </c>
      <c r="NH25">
        <f t="shared" si="4"/>
        <v>439</v>
      </c>
      <c r="NI25">
        <f t="shared" si="4"/>
        <v>30</v>
      </c>
      <c r="NJ25">
        <f t="shared" si="6"/>
        <v>1</v>
      </c>
      <c r="NK25">
        <f t="shared" si="6"/>
        <v>180</v>
      </c>
      <c r="NL25">
        <f t="shared" si="6"/>
        <v>20</v>
      </c>
      <c r="NM25">
        <f t="shared" si="6"/>
        <v>1</v>
      </c>
      <c r="NN25">
        <f t="shared" si="6"/>
        <v>0</v>
      </c>
      <c r="NO25">
        <f t="shared" si="6"/>
        <v>0</v>
      </c>
      <c r="NP25">
        <f t="shared" si="6"/>
        <v>0</v>
      </c>
      <c r="NQ25">
        <f t="shared" si="6"/>
        <v>0</v>
      </c>
      <c r="NR25">
        <f t="shared" si="6"/>
        <v>0</v>
      </c>
      <c r="NS25">
        <f t="shared" si="6"/>
        <v>0</v>
      </c>
      <c r="NT25">
        <f t="shared" si="6"/>
        <v>0</v>
      </c>
      <c r="NU25">
        <f t="shared" si="6"/>
        <v>0</v>
      </c>
      <c r="NV25">
        <f t="shared" si="6"/>
        <v>0</v>
      </c>
      <c r="NW25">
        <f t="shared" si="6"/>
        <v>0</v>
      </c>
      <c r="NX25">
        <f t="shared" si="6"/>
        <v>0</v>
      </c>
      <c r="NY25">
        <f t="shared" si="6"/>
        <v>0</v>
      </c>
      <c r="NZ25">
        <f t="shared" si="7"/>
        <v>0</v>
      </c>
      <c r="OA25">
        <f t="shared" si="7"/>
        <v>0</v>
      </c>
      <c r="OB25">
        <f t="shared" si="7"/>
        <v>0</v>
      </c>
      <c r="OC25">
        <f t="shared" si="7"/>
        <v>0</v>
      </c>
      <c r="OD25">
        <f t="shared" si="7"/>
        <v>0</v>
      </c>
      <c r="OE25">
        <f t="shared" si="7"/>
        <v>0</v>
      </c>
      <c r="OF25">
        <f t="shared" si="7"/>
        <v>0</v>
      </c>
      <c r="OG25">
        <f t="shared" si="7"/>
        <v>0</v>
      </c>
      <c r="OH25">
        <f t="shared" si="7"/>
        <v>0</v>
      </c>
      <c r="OI25" s="329"/>
      <c r="OJ25" s="330">
        <f t="shared" si="5"/>
        <v>1719</v>
      </c>
      <c r="OK25" s="331">
        <f t="shared" si="5"/>
        <v>108</v>
      </c>
      <c r="OL25" s="332">
        <f t="shared" si="5"/>
        <v>5</v>
      </c>
      <c r="OM25">
        <v>20170321</v>
      </c>
    </row>
    <row r="26" spans="1:403">
      <c r="A26" t="s">
        <v>69</v>
      </c>
      <c r="B26" s="326">
        <v>31</v>
      </c>
      <c r="C26" s="214">
        <v>14</v>
      </c>
      <c r="D26" s="214">
        <v>0</v>
      </c>
      <c r="E26" s="214">
        <v>23</v>
      </c>
      <c r="F26" s="214">
        <v>16</v>
      </c>
      <c r="G26" s="214">
        <v>1</v>
      </c>
      <c r="H26" s="214">
        <v>14</v>
      </c>
      <c r="I26" s="214">
        <v>26</v>
      </c>
      <c r="J26" s="214">
        <v>1</v>
      </c>
      <c r="K26" s="214">
        <v>14</v>
      </c>
      <c r="L26" s="214">
        <v>12</v>
      </c>
      <c r="M26" s="214">
        <v>1</v>
      </c>
      <c r="N26" s="214">
        <v>32</v>
      </c>
      <c r="O26" s="214">
        <v>18</v>
      </c>
      <c r="P26" s="214">
        <v>0</v>
      </c>
      <c r="Q26" s="214">
        <v>21</v>
      </c>
      <c r="R26" s="214">
        <v>22</v>
      </c>
      <c r="S26" s="214">
        <v>0</v>
      </c>
      <c r="T26" s="214"/>
      <c r="U26" s="214"/>
      <c r="V26" s="214"/>
      <c r="W26" s="214"/>
      <c r="X26" s="214"/>
      <c r="Y26" s="214"/>
      <c r="Z26" s="214"/>
      <c r="AA26" s="214"/>
      <c r="AB26" s="214"/>
      <c r="AC26" s="214"/>
      <c r="AD26" s="214"/>
      <c r="AE26" s="214"/>
      <c r="AF26" s="214"/>
      <c r="AG26" s="214"/>
      <c r="AH26" s="214"/>
      <c r="AI26" s="214"/>
      <c r="AJ26" s="214"/>
      <c r="AK26" s="327"/>
      <c r="AL26">
        <v>29</v>
      </c>
      <c r="AM26">
        <v>5</v>
      </c>
      <c r="AN26">
        <v>0</v>
      </c>
      <c r="AO26">
        <v>26</v>
      </c>
      <c r="AP26">
        <v>1</v>
      </c>
      <c r="AQ26">
        <v>0</v>
      </c>
      <c r="AR26">
        <v>23</v>
      </c>
      <c r="AS26">
        <v>1</v>
      </c>
      <c r="AT26">
        <v>0</v>
      </c>
      <c r="AU26">
        <v>8</v>
      </c>
      <c r="AV26">
        <v>3</v>
      </c>
      <c r="AW26">
        <v>0</v>
      </c>
      <c r="AX26">
        <v>14</v>
      </c>
      <c r="AY26">
        <v>2</v>
      </c>
      <c r="AZ26">
        <v>0</v>
      </c>
      <c r="BA26">
        <v>30</v>
      </c>
      <c r="BB26">
        <v>6</v>
      </c>
      <c r="BC26">
        <v>0</v>
      </c>
      <c r="BV26" s="326">
        <v>2</v>
      </c>
      <c r="BW26" s="214">
        <v>0</v>
      </c>
      <c r="BX26" s="214">
        <v>0</v>
      </c>
      <c r="BY26" s="214">
        <v>3</v>
      </c>
      <c r="BZ26" s="214">
        <v>0</v>
      </c>
      <c r="CA26" s="214">
        <v>0</v>
      </c>
      <c r="CB26" s="214">
        <v>2</v>
      </c>
      <c r="CC26" s="214">
        <v>0</v>
      </c>
      <c r="CD26" s="214">
        <v>0</v>
      </c>
      <c r="CE26" s="214">
        <v>3</v>
      </c>
      <c r="CF26" s="214">
        <v>0</v>
      </c>
      <c r="CG26" s="214">
        <v>0</v>
      </c>
      <c r="CH26" s="214">
        <v>1</v>
      </c>
      <c r="CI26" s="214">
        <v>5</v>
      </c>
      <c r="CJ26" s="214">
        <v>0</v>
      </c>
      <c r="CK26" s="214">
        <v>2</v>
      </c>
      <c r="CL26" s="214">
        <v>0</v>
      </c>
      <c r="CM26" s="214">
        <v>0</v>
      </c>
      <c r="CN26" s="214"/>
      <c r="CO26" s="214"/>
      <c r="CP26" s="214"/>
      <c r="CQ26" s="214"/>
      <c r="CR26" s="214"/>
      <c r="CS26" s="214"/>
      <c r="CT26" s="214"/>
      <c r="CU26" s="214"/>
      <c r="CV26" s="214"/>
      <c r="CW26" s="214"/>
      <c r="CX26" s="214"/>
      <c r="CY26" s="214"/>
      <c r="CZ26" s="214"/>
      <c r="DA26" s="214"/>
      <c r="DB26" s="214"/>
      <c r="DC26" s="214"/>
      <c r="DD26" s="214"/>
      <c r="DE26" s="327"/>
      <c r="DF26">
        <v>18</v>
      </c>
      <c r="DG26">
        <v>2</v>
      </c>
      <c r="DH26">
        <v>0</v>
      </c>
      <c r="DI26">
        <v>21</v>
      </c>
      <c r="DJ26">
        <v>2</v>
      </c>
      <c r="DK26">
        <v>0</v>
      </c>
      <c r="DL26">
        <v>17</v>
      </c>
      <c r="DM26">
        <v>0</v>
      </c>
      <c r="DN26">
        <v>0</v>
      </c>
      <c r="DO26">
        <v>23</v>
      </c>
      <c r="DP26">
        <v>3</v>
      </c>
      <c r="DQ26">
        <v>0</v>
      </c>
      <c r="DR26">
        <v>16</v>
      </c>
      <c r="DS26">
        <v>3</v>
      </c>
      <c r="DT26">
        <v>0</v>
      </c>
      <c r="DU26">
        <v>12</v>
      </c>
      <c r="DV26">
        <v>3</v>
      </c>
      <c r="DW26">
        <v>0</v>
      </c>
      <c r="EP26" s="326">
        <v>11</v>
      </c>
      <c r="EQ26" s="214">
        <v>1</v>
      </c>
      <c r="ER26" s="214">
        <v>1</v>
      </c>
      <c r="ES26" s="214">
        <v>13</v>
      </c>
      <c r="ET26" s="214">
        <v>4</v>
      </c>
      <c r="EU26" s="214">
        <v>0</v>
      </c>
      <c r="EV26" s="214">
        <v>7</v>
      </c>
      <c r="EW26" s="214">
        <v>4</v>
      </c>
      <c r="EX26" s="214">
        <v>2</v>
      </c>
      <c r="EY26" s="214">
        <v>8</v>
      </c>
      <c r="EZ26" s="214">
        <v>2</v>
      </c>
      <c r="FA26" s="214">
        <v>2</v>
      </c>
      <c r="FB26" s="214">
        <v>11</v>
      </c>
      <c r="FC26" s="214">
        <v>1</v>
      </c>
      <c r="FD26" s="214">
        <v>0</v>
      </c>
      <c r="FE26" s="214">
        <v>8</v>
      </c>
      <c r="FF26" s="214">
        <v>3</v>
      </c>
      <c r="FG26" s="214">
        <v>0</v>
      </c>
      <c r="FH26" s="214"/>
      <c r="FI26" s="214"/>
      <c r="FJ26" s="214"/>
      <c r="FK26" s="214"/>
      <c r="FL26" s="214"/>
      <c r="FM26" s="214"/>
      <c r="FN26" s="214"/>
      <c r="FO26" s="214"/>
      <c r="FP26" s="214"/>
      <c r="FQ26" s="214"/>
      <c r="FR26" s="214"/>
      <c r="FS26" s="214"/>
      <c r="FT26" s="214"/>
      <c r="FU26" s="214"/>
      <c r="FV26" s="214"/>
      <c r="FW26" s="214"/>
      <c r="FX26" s="214"/>
      <c r="FY26" s="327"/>
      <c r="FZ26">
        <v>7</v>
      </c>
      <c r="GA26">
        <v>1</v>
      </c>
      <c r="GB26">
        <v>0</v>
      </c>
      <c r="GC26">
        <v>7</v>
      </c>
      <c r="GD26">
        <v>3</v>
      </c>
      <c r="GE26">
        <v>0</v>
      </c>
      <c r="GF26">
        <v>10</v>
      </c>
      <c r="GG26">
        <v>2</v>
      </c>
      <c r="GH26">
        <v>0</v>
      </c>
      <c r="GI26">
        <v>10</v>
      </c>
      <c r="GJ26">
        <v>3</v>
      </c>
      <c r="GK26">
        <v>0</v>
      </c>
      <c r="GL26">
        <v>10</v>
      </c>
      <c r="GM26">
        <v>2</v>
      </c>
      <c r="GN26">
        <v>0</v>
      </c>
      <c r="GO26">
        <v>17</v>
      </c>
      <c r="GP26">
        <v>0</v>
      </c>
      <c r="GQ26">
        <v>0</v>
      </c>
      <c r="HJ26" s="326">
        <v>66</v>
      </c>
      <c r="HK26" s="214">
        <v>0</v>
      </c>
      <c r="HL26" s="214">
        <v>0</v>
      </c>
      <c r="HM26" s="214">
        <v>69</v>
      </c>
      <c r="HN26" s="214">
        <v>0</v>
      </c>
      <c r="HO26" s="214">
        <v>0</v>
      </c>
      <c r="HP26" s="214">
        <v>43</v>
      </c>
      <c r="HQ26" s="214">
        <v>0</v>
      </c>
      <c r="HR26" s="214">
        <v>0</v>
      </c>
      <c r="HS26" s="214">
        <v>99</v>
      </c>
      <c r="HT26" s="214">
        <v>0</v>
      </c>
      <c r="HU26" s="214">
        <v>0</v>
      </c>
      <c r="HV26" s="214">
        <v>70</v>
      </c>
      <c r="HW26" s="214">
        <v>0</v>
      </c>
      <c r="HX26" s="214">
        <v>0</v>
      </c>
      <c r="HY26" s="214">
        <v>132</v>
      </c>
      <c r="HZ26" s="214">
        <v>0</v>
      </c>
      <c r="IA26" s="214">
        <v>0</v>
      </c>
      <c r="IB26" s="214"/>
      <c r="IC26" s="214">
        <v>0</v>
      </c>
      <c r="ID26" s="214"/>
      <c r="IE26" s="214"/>
      <c r="IF26" s="214">
        <v>0</v>
      </c>
      <c r="IG26" s="214"/>
      <c r="IH26" s="214"/>
      <c r="II26" s="214">
        <v>0</v>
      </c>
      <c r="IJ26" s="214"/>
      <c r="IK26" s="214"/>
      <c r="IL26" s="214">
        <v>0</v>
      </c>
      <c r="IM26" s="214"/>
      <c r="IN26" s="214"/>
      <c r="IO26" s="214">
        <v>0</v>
      </c>
      <c r="IP26" s="214"/>
      <c r="IQ26" s="214"/>
      <c r="IR26" s="214">
        <v>0</v>
      </c>
      <c r="IS26" s="327"/>
      <c r="IT26">
        <v>5</v>
      </c>
      <c r="IU26">
        <v>1</v>
      </c>
      <c r="IV26">
        <v>0</v>
      </c>
      <c r="IW26">
        <v>8</v>
      </c>
      <c r="IX26">
        <v>0</v>
      </c>
      <c r="IY26">
        <v>0</v>
      </c>
      <c r="IZ26">
        <v>11</v>
      </c>
      <c r="JA26">
        <v>0</v>
      </c>
      <c r="JB26">
        <v>0</v>
      </c>
      <c r="JC26">
        <v>2</v>
      </c>
      <c r="JD26">
        <v>1</v>
      </c>
      <c r="JE26">
        <v>0</v>
      </c>
      <c r="JF26">
        <v>2</v>
      </c>
      <c r="JG26">
        <v>0</v>
      </c>
      <c r="JH26">
        <v>0</v>
      </c>
      <c r="JI26">
        <v>14</v>
      </c>
      <c r="JJ26">
        <v>0</v>
      </c>
      <c r="JK26">
        <v>0</v>
      </c>
      <c r="KD26" s="326">
        <v>20</v>
      </c>
      <c r="KE26" s="214">
        <v>10</v>
      </c>
      <c r="KF26" s="214">
        <v>0</v>
      </c>
      <c r="KG26" s="214">
        <v>22</v>
      </c>
      <c r="KH26" s="214">
        <v>5</v>
      </c>
      <c r="KI26" s="214">
        <v>0</v>
      </c>
      <c r="KJ26" s="214">
        <v>13</v>
      </c>
      <c r="KK26" s="214">
        <v>10</v>
      </c>
      <c r="KL26" s="214">
        <v>0</v>
      </c>
      <c r="KM26" s="214">
        <v>12</v>
      </c>
      <c r="KN26" s="214">
        <v>10</v>
      </c>
      <c r="KO26" s="214">
        <v>0</v>
      </c>
      <c r="KP26" s="214">
        <v>19</v>
      </c>
      <c r="KQ26" s="214">
        <v>7</v>
      </c>
      <c r="KR26" s="214">
        <v>0</v>
      </c>
      <c r="KS26" s="214">
        <v>20</v>
      </c>
      <c r="KT26" s="214">
        <v>6</v>
      </c>
      <c r="KU26" s="214">
        <v>0</v>
      </c>
      <c r="KV26" s="214"/>
      <c r="KW26" s="214"/>
      <c r="KX26" s="214"/>
      <c r="KY26" s="214"/>
      <c r="KZ26" s="214"/>
      <c r="LA26" s="214"/>
      <c r="LB26" s="214"/>
      <c r="LC26" s="214"/>
      <c r="LD26" s="214"/>
      <c r="LE26" s="214"/>
      <c r="LF26" s="214"/>
      <c r="LG26" s="214"/>
      <c r="LH26" s="214"/>
      <c r="LI26" s="214"/>
      <c r="LJ26" s="214"/>
      <c r="LK26" s="214"/>
      <c r="LL26" s="214"/>
      <c r="LM26" s="327"/>
      <c r="LN26">
        <v>2</v>
      </c>
      <c r="LO26">
        <v>0</v>
      </c>
      <c r="LP26">
        <v>0</v>
      </c>
      <c r="LQ26">
        <v>2</v>
      </c>
      <c r="LR26">
        <v>0</v>
      </c>
      <c r="LS26">
        <v>0</v>
      </c>
      <c r="LT26">
        <v>1</v>
      </c>
      <c r="LU26">
        <v>0</v>
      </c>
      <c r="LV26">
        <v>0</v>
      </c>
      <c r="LW26">
        <v>1</v>
      </c>
      <c r="LX26">
        <v>0</v>
      </c>
      <c r="LY26">
        <v>0</v>
      </c>
      <c r="LZ26">
        <v>0</v>
      </c>
      <c r="MA26">
        <v>0</v>
      </c>
      <c r="MB26">
        <v>0</v>
      </c>
      <c r="MC26">
        <v>0</v>
      </c>
      <c r="MD26">
        <v>0</v>
      </c>
      <c r="ME26">
        <v>0</v>
      </c>
      <c r="MX26" s="328">
        <v>20170320</v>
      </c>
      <c r="MY26">
        <f t="shared" si="4"/>
        <v>191</v>
      </c>
      <c r="MZ26">
        <f t="shared" si="4"/>
        <v>34</v>
      </c>
      <c r="NA26">
        <f t="shared" si="4"/>
        <v>1</v>
      </c>
      <c r="NB26">
        <f t="shared" si="4"/>
        <v>194</v>
      </c>
      <c r="NC26">
        <f t="shared" si="4"/>
        <v>31</v>
      </c>
      <c r="ND26">
        <f t="shared" si="4"/>
        <v>1</v>
      </c>
      <c r="NE26">
        <f t="shared" si="4"/>
        <v>141</v>
      </c>
      <c r="NF26">
        <f t="shared" si="4"/>
        <v>43</v>
      </c>
      <c r="NG26">
        <f t="shared" si="4"/>
        <v>3</v>
      </c>
      <c r="NH26">
        <f t="shared" si="4"/>
        <v>180</v>
      </c>
      <c r="NI26">
        <f t="shared" si="4"/>
        <v>34</v>
      </c>
      <c r="NJ26">
        <f t="shared" si="6"/>
        <v>3</v>
      </c>
      <c r="NK26">
        <f t="shared" si="6"/>
        <v>175</v>
      </c>
      <c r="NL26">
        <f t="shared" si="6"/>
        <v>38</v>
      </c>
      <c r="NM26">
        <f t="shared" si="6"/>
        <v>0</v>
      </c>
      <c r="NN26">
        <f t="shared" si="6"/>
        <v>256</v>
      </c>
      <c r="NO26">
        <f t="shared" si="6"/>
        <v>40</v>
      </c>
      <c r="NP26">
        <f t="shared" si="6"/>
        <v>0</v>
      </c>
      <c r="NQ26">
        <f t="shared" si="6"/>
        <v>0</v>
      </c>
      <c r="NR26">
        <f t="shared" si="6"/>
        <v>0</v>
      </c>
      <c r="NS26">
        <f t="shared" si="6"/>
        <v>0</v>
      </c>
      <c r="NT26">
        <f t="shared" si="6"/>
        <v>0</v>
      </c>
      <c r="NU26">
        <f t="shared" si="6"/>
        <v>0</v>
      </c>
      <c r="NV26">
        <f t="shared" si="6"/>
        <v>0</v>
      </c>
      <c r="NW26">
        <f t="shared" si="6"/>
        <v>0</v>
      </c>
      <c r="NX26">
        <f t="shared" si="6"/>
        <v>0</v>
      </c>
      <c r="NY26">
        <f t="shared" ref="NY26:OB70" si="8">SUM(AB26+BL26+CV26+EF26+FP26+GZ26+IJ26+JT26+LD26+MN26)</f>
        <v>0</v>
      </c>
      <c r="NZ26">
        <f t="shared" si="7"/>
        <v>0</v>
      </c>
      <c r="OA26">
        <f t="shared" si="7"/>
        <v>0</v>
      </c>
      <c r="OB26">
        <f t="shared" si="7"/>
        <v>0</v>
      </c>
      <c r="OC26">
        <f t="shared" si="7"/>
        <v>0</v>
      </c>
      <c r="OD26">
        <f t="shared" si="7"/>
        <v>0</v>
      </c>
      <c r="OE26">
        <f t="shared" si="7"/>
        <v>0</v>
      </c>
      <c r="OF26">
        <f t="shared" si="7"/>
        <v>0</v>
      </c>
      <c r="OG26">
        <f t="shared" si="7"/>
        <v>0</v>
      </c>
      <c r="OH26">
        <f t="shared" si="7"/>
        <v>0</v>
      </c>
      <c r="OI26" s="329"/>
      <c r="OJ26" s="330">
        <f t="shared" si="5"/>
        <v>1137</v>
      </c>
      <c r="OK26" s="331">
        <f t="shared" si="5"/>
        <v>220</v>
      </c>
      <c r="OL26" s="332">
        <f t="shared" si="5"/>
        <v>8</v>
      </c>
      <c r="OM26">
        <v>20170420</v>
      </c>
    </row>
    <row r="27" spans="1:403">
      <c r="A27" t="s">
        <v>70</v>
      </c>
      <c r="B27" s="326">
        <v>39</v>
      </c>
      <c r="C27" s="214">
        <v>12</v>
      </c>
      <c r="D27" s="214">
        <v>1</v>
      </c>
      <c r="E27" s="214">
        <v>40</v>
      </c>
      <c r="F27" s="214">
        <v>12</v>
      </c>
      <c r="G27" s="214">
        <v>2</v>
      </c>
      <c r="H27" s="214">
        <v>8</v>
      </c>
      <c r="I27" s="214">
        <v>17</v>
      </c>
      <c r="J27" s="214">
        <v>6</v>
      </c>
      <c r="K27" s="214">
        <v>28</v>
      </c>
      <c r="L27" s="214">
        <v>2</v>
      </c>
      <c r="M27" s="214">
        <v>1</v>
      </c>
      <c r="N27" s="214">
        <v>23</v>
      </c>
      <c r="O27" s="214">
        <v>19</v>
      </c>
      <c r="P27" s="214">
        <v>1</v>
      </c>
      <c r="Q27" s="214">
        <v>23</v>
      </c>
      <c r="R27" s="214">
        <v>9</v>
      </c>
      <c r="S27" s="214">
        <v>0</v>
      </c>
      <c r="T27" s="214"/>
      <c r="U27" s="214"/>
      <c r="V27" s="214"/>
      <c r="W27" s="214"/>
      <c r="X27" s="214"/>
      <c r="Y27" s="214"/>
      <c r="Z27" s="214"/>
      <c r="AA27" s="214"/>
      <c r="AB27" s="214"/>
      <c r="AC27" s="214"/>
      <c r="AD27" s="214"/>
      <c r="AE27" s="214"/>
      <c r="AF27" s="214"/>
      <c r="AG27" s="214"/>
      <c r="AH27" s="214"/>
      <c r="AI27" s="214"/>
      <c r="AJ27" s="214"/>
      <c r="AK27" s="327"/>
      <c r="AL27">
        <v>33</v>
      </c>
      <c r="AM27">
        <v>0</v>
      </c>
      <c r="AN27">
        <v>0</v>
      </c>
      <c r="AO27">
        <v>25</v>
      </c>
      <c r="AP27">
        <v>0</v>
      </c>
      <c r="AQ27">
        <v>0</v>
      </c>
      <c r="AR27">
        <v>30</v>
      </c>
      <c r="AS27">
        <v>0</v>
      </c>
      <c r="AT27">
        <v>0</v>
      </c>
      <c r="AU27">
        <v>19</v>
      </c>
      <c r="AV27">
        <v>3</v>
      </c>
      <c r="AW27">
        <v>1</v>
      </c>
      <c r="AX27">
        <v>41</v>
      </c>
      <c r="AY27">
        <v>0</v>
      </c>
      <c r="AZ27">
        <v>0</v>
      </c>
      <c r="BA27">
        <v>40</v>
      </c>
      <c r="BB27">
        <v>0</v>
      </c>
      <c r="BC27">
        <v>0</v>
      </c>
      <c r="BV27" s="326">
        <v>8</v>
      </c>
      <c r="BW27" s="214">
        <v>0</v>
      </c>
      <c r="BX27" s="214">
        <v>0</v>
      </c>
      <c r="BY27" s="214">
        <v>5</v>
      </c>
      <c r="BZ27" s="214">
        <v>3</v>
      </c>
      <c r="CA27" s="214">
        <v>0</v>
      </c>
      <c r="CB27" s="214">
        <v>7</v>
      </c>
      <c r="CC27" s="214">
        <v>2</v>
      </c>
      <c r="CD27" s="214">
        <v>0</v>
      </c>
      <c r="CE27" s="214">
        <v>5</v>
      </c>
      <c r="CF27" s="214">
        <v>5</v>
      </c>
      <c r="CG27" s="214">
        <v>0</v>
      </c>
      <c r="CH27" s="214">
        <v>3</v>
      </c>
      <c r="CI27" s="214">
        <v>2</v>
      </c>
      <c r="CJ27" s="214">
        <v>0</v>
      </c>
      <c r="CK27" s="214">
        <v>2</v>
      </c>
      <c r="CL27" s="214">
        <v>8</v>
      </c>
      <c r="CM27" s="214">
        <v>0</v>
      </c>
      <c r="CN27" s="214"/>
      <c r="CO27" s="214"/>
      <c r="CP27" s="214"/>
      <c r="CQ27" s="214"/>
      <c r="CR27" s="214"/>
      <c r="CS27" s="214"/>
      <c r="CT27" s="214"/>
      <c r="CU27" s="214"/>
      <c r="CV27" s="214"/>
      <c r="CW27" s="214"/>
      <c r="CX27" s="214"/>
      <c r="CY27" s="214"/>
      <c r="CZ27" s="214"/>
      <c r="DA27" s="214"/>
      <c r="DB27" s="214"/>
      <c r="DC27" s="214"/>
      <c r="DD27" s="214"/>
      <c r="DE27" s="327"/>
      <c r="DF27">
        <v>21</v>
      </c>
      <c r="DG27">
        <v>0</v>
      </c>
      <c r="DH27">
        <v>0</v>
      </c>
      <c r="DI27">
        <v>26</v>
      </c>
      <c r="DJ27">
        <v>0</v>
      </c>
      <c r="DK27">
        <v>0</v>
      </c>
      <c r="DL27">
        <v>19</v>
      </c>
      <c r="DM27">
        <v>0</v>
      </c>
      <c r="DN27">
        <v>0</v>
      </c>
      <c r="DO27">
        <v>44</v>
      </c>
      <c r="DP27">
        <v>8</v>
      </c>
      <c r="DQ27">
        <v>0</v>
      </c>
      <c r="DR27">
        <v>40</v>
      </c>
      <c r="DS27">
        <v>0</v>
      </c>
      <c r="DT27">
        <v>0</v>
      </c>
      <c r="DU27">
        <v>34</v>
      </c>
      <c r="DV27">
        <v>0</v>
      </c>
      <c r="DW27">
        <v>0</v>
      </c>
      <c r="EP27" s="326">
        <v>5</v>
      </c>
      <c r="EQ27" s="214">
        <v>2</v>
      </c>
      <c r="ER27" s="214">
        <v>0</v>
      </c>
      <c r="ES27" s="214">
        <v>7</v>
      </c>
      <c r="ET27" s="214">
        <v>3</v>
      </c>
      <c r="EU27" s="214">
        <v>0</v>
      </c>
      <c r="EV27" s="214">
        <v>4</v>
      </c>
      <c r="EW27" s="214">
        <v>0</v>
      </c>
      <c r="EX27" s="214">
        <v>1</v>
      </c>
      <c r="EY27" s="214">
        <v>9</v>
      </c>
      <c r="EZ27" s="214">
        <v>2</v>
      </c>
      <c r="FA27" s="214">
        <v>0</v>
      </c>
      <c r="FB27" s="214">
        <v>6</v>
      </c>
      <c r="FC27" s="214">
        <v>2</v>
      </c>
      <c r="FD27" s="214">
        <v>0</v>
      </c>
      <c r="FE27" s="214">
        <v>11</v>
      </c>
      <c r="FF27" s="214">
        <v>3</v>
      </c>
      <c r="FG27" s="214">
        <v>0</v>
      </c>
      <c r="FH27" s="214"/>
      <c r="FI27" s="214"/>
      <c r="FJ27" s="214"/>
      <c r="FK27" s="214"/>
      <c r="FL27" s="214"/>
      <c r="FM27" s="214"/>
      <c r="FN27" s="214"/>
      <c r="FO27" s="214"/>
      <c r="FP27" s="214"/>
      <c r="FQ27" s="214"/>
      <c r="FR27" s="214"/>
      <c r="FS27" s="214"/>
      <c r="FT27" s="214"/>
      <c r="FU27" s="214"/>
      <c r="FV27" s="214"/>
      <c r="FW27" s="214"/>
      <c r="FX27" s="214"/>
      <c r="FY27" s="327"/>
      <c r="FZ27">
        <v>22</v>
      </c>
      <c r="GA27">
        <v>1</v>
      </c>
      <c r="GB27">
        <v>0</v>
      </c>
      <c r="GC27">
        <v>13</v>
      </c>
      <c r="GD27">
        <v>0</v>
      </c>
      <c r="GE27">
        <v>0</v>
      </c>
      <c r="GF27">
        <v>22</v>
      </c>
      <c r="GG27">
        <v>0</v>
      </c>
      <c r="GH27">
        <v>0</v>
      </c>
      <c r="GI27">
        <v>15</v>
      </c>
      <c r="GJ27">
        <v>0</v>
      </c>
      <c r="GK27">
        <v>0</v>
      </c>
      <c r="GL27">
        <v>19</v>
      </c>
      <c r="GM27">
        <v>0</v>
      </c>
      <c r="GN27">
        <v>0</v>
      </c>
      <c r="GO27">
        <v>25</v>
      </c>
      <c r="GP27">
        <v>0</v>
      </c>
      <c r="GQ27">
        <v>0</v>
      </c>
      <c r="HJ27" s="326">
        <v>363</v>
      </c>
      <c r="HK27" s="214">
        <v>0</v>
      </c>
      <c r="HL27" s="214">
        <v>0</v>
      </c>
      <c r="HM27" s="214">
        <v>295</v>
      </c>
      <c r="HN27" s="214">
        <v>0</v>
      </c>
      <c r="HO27" s="214">
        <v>0</v>
      </c>
      <c r="HP27" s="214">
        <v>255</v>
      </c>
      <c r="HQ27" s="214">
        <v>0</v>
      </c>
      <c r="HR27" s="214">
        <v>0</v>
      </c>
      <c r="HS27" s="214">
        <v>388</v>
      </c>
      <c r="HT27" s="214">
        <v>0</v>
      </c>
      <c r="HU27" s="214">
        <v>0</v>
      </c>
      <c r="HV27" s="214">
        <v>226</v>
      </c>
      <c r="HW27" s="214">
        <v>0</v>
      </c>
      <c r="HX27" s="214">
        <v>0</v>
      </c>
      <c r="HY27" s="214">
        <v>266</v>
      </c>
      <c r="HZ27" s="214">
        <v>0</v>
      </c>
      <c r="IA27" s="214">
        <v>0</v>
      </c>
      <c r="IB27" s="214"/>
      <c r="IC27" s="214">
        <v>0</v>
      </c>
      <c r="ID27" s="214"/>
      <c r="IE27" s="214"/>
      <c r="IF27" s="214">
        <v>0</v>
      </c>
      <c r="IG27" s="214"/>
      <c r="IH27" s="214"/>
      <c r="II27" s="214">
        <v>0</v>
      </c>
      <c r="IJ27" s="214"/>
      <c r="IK27" s="214"/>
      <c r="IL27" s="214">
        <v>0</v>
      </c>
      <c r="IM27" s="214"/>
      <c r="IN27" s="214"/>
      <c r="IO27" s="214">
        <v>0</v>
      </c>
      <c r="IP27" s="214"/>
      <c r="IQ27" s="214"/>
      <c r="IR27" s="214">
        <v>0</v>
      </c>
      <c r="IS27" s="327"/>
      <c r="IT27">
        <v>14</v>
      </c>
      <c r="IU27">
        <v>0</v>
      </c>
      <c r="IV27">
        <v>0</v>
      </c>
      <c r="IW27">
        <v>1</v>
      </c>
      <c r="IX27">
        <v>0</v>
      </c>
      <c r="IY27">
        <v>0</v>
      </c>
      <c r="IZ27">
        <v>6</v>
      </c>
      <c r="JA27">
        <v>0</v>
      </c>
      <c r="JB27">
        <v>0</v>
      </c>
      <c r="JC27">
        <v>6</v>
      </c>
      <c r="JD27">
        <v>0</v>
      </c>
      <c r="JE27">
        <v>0</v>
      </c>
      <c r="JF27">
        <v>4</v>
      </c>
      <c r="JG27">
        <v>0</v>
      </c>
      <c r="JH27">
        <v>0</v>
      </c>
      <c r="JI27">
        <v>7</v>
      </c>
      <c r="JJ27">
        <v>0</v>
      </c>
      <c r="JK27">
        <v>0</v>
      </c>
      <c r="KD27" s="326">
        <v>8</v>
      </c>
      <c r="KE27" s="214">
        <v>0</v>
      </c>
      <c r="KF27" s="214">
        <v>0</v>
      </c>
      <c r="KG27" s="214">
        <v>26</v>
      </c>
      <c r="KH27" s="214">
        <v>8</v>
      </c>
      <c r="KI27" s="214">
        <v>0</v>
      </c>
      <c r="KJ27" s="214">
        <v>12</v>
      </c>
      <c r="KK27" s="214">
        <v>10</v>
      </c>
      <c r="KL27" s="214">
        <v>0</v>
      </c>
      <c r="KM27" s="214">
        <v>20</v>
      </c>
      <c r="KN27" s="214">
        <v>6</v>
      </c>
      <c r="KO27" s="214">
        <v>0</v>
      </c>
      <c r="KP27" s="214">
        <v>29</v>
      </c>
      <c r="KQ27" s="214">
        <v>6</v>
      </c>
      <c r="KR27" s="214">
        <v>0</v>
      </c>
      <c r="KS27" s="214">
        <v>27</v>
      </c>
      <c r="KT27" s="214">
        <v>9</v>
      </c>
      <c r="KU27" s="214">
        <v>0</v>
      </c>
      <c r="KV27" s="214"/>
      <c r="KW27" s="214"/>
      <c r="KX27" s="214"/>
      <c r="KY27" s="214"/>
      <c r="KZ27" s="214"/>
      <c r="LA27" s="214"/>
      <c r="LB27" s="214"/>
      <c r="LC27" s="214"/>
      <c r="LD27" s="214"/>
      <c r="LE27" s="214"/>
      <c r="LF27" s="214"/>
      <c r="LG27" s="214"/>
      <c r="LH27" s="214"/>
      <c r="LI27" s="214"/>
      <c r="LJ27" s="214"/>
      <c r="LK27" s="214"/>
      <c r="LL27" s="214"/>
      <c r="LM27" s="327"/>
      <c r="LN27">
        <v>3</v>
      </c>
      <c r="LO27">
        <v>1</v>
      </c>
      <c r="LP27">
        <v>0</v>
      </c>
      <c r="LQ27">
        <v>0</v>
      </c>
      <c r="LR27">
        <v>4</v>
      </c>
      <c r="LS27">
        <v>0</v>
      </c>
      <c r="LT27">
        <v>1</v>
      </c>
      <c r="LU27">
        <v>0</v>
      </c>
      <c r="LV27">
        <v>0</v>
      </c>
      <c r="LW27">
        <v>0</v>
      </c>
      <c r="LX27">
        <v>4</v>
      </c>
      <c r="LY27">
        <v>0</v>
      </c>
      <c r="LZ27">
        <v>2</v>
      </c>
      <c r="MA27">
        <v>3</v>
      </c>
      <c r="MB27">
        <v>0</v>
      </c>
      <c r="MC27">
        <v>0</v>
      </c>
      <c r="MD27">
        <v>3</v>
      </c>
      <c r="ME27">
        <v>0</v>
      </c>
      <c r="MX27" s="328">
        <v>20170313</v>
      </c>
      <c r="MY27">
        <f t="shared" si="4"/>
        <v>516</v>
      </c>
      <c r="MZ27">
        <f t="shared" si="4"/>
        <v>16</v>
      </c>
      <c r="NA27">
        <f t="shared" si="4"/>
        <v>1</v>
      </c>
      <c r="NB27">
        <f t="shared" si="4"/>
        <v>438</v>
      </c>
      <c r="NC27">
        <f t="shared" si="4"/>
        <v>30</v>
      </c>
      <c r="ND27">
        <f t="shared" si="4"/>
        <v>2</v>
      </c>
      <c r="NE27">
        <f t="shared" si="4"/>
        <v>364</v>
      </c>
      <c r="NF27">
        <f t="shared" si="4"/>
        <v>29</v>
      </c>
      <c r="NG27">
        <f t="shared" si="4"/>
        <v>7</v>
      </c>
      <c r="NH27">
        <f t="shared" si="4"/>
        <v>534</v>
      </c>
      <c r="NI27">
        <f t="shared" si="4"/>
        <v>30</v>
      </c>
      <c r="NJ27">
        <f t="shared" si="4"/>
        <v>2</v>
      </c>
      <c r="NK27">
        <f t="shared" si="4"/>
        <v>393</v>
      </c>
      <c r="NL27">
        <f t="shared" si="4"/>
        <v>32</v>
      </c>
      <c r="NM27">
        <f t="shared" si="4"/>
        <v>1</v>
      </c>
      <c r="NN27">
        <f t="shared" si="4"/>
        <v>435</v>
      </c>
      <c r="NO27">
        <f t="shared" ref="NO27:NX52" si="9">SUM(R27+BB27+CL27+DV27+FF27+GP27+HZ27+JJ27+KT27+MD27)</f>
        <v>32</v>
      </c>
      <c r="NP27">
        <f t="shared" si="9"/>
        <v>0</v>
      </c>
      <c r="NQ27">
        <f t="shared" si="9"/>
        <v>0</v>
      </c>
      <c r="NR27">
        <f t="shared" si="9"/>
        <v>0</v>
      </c>
      <c r="NS27">
        <f t="shared" si="9"/>
        <v>0</v>
      </c>
      <c r="NT27">
        <f t="shared" si="9"/>
        <v>0</v>
      </c>
      <c r="NU27">
        <f t="shared" si="9"/>
        <v>0</v>
      </c>
      <c r="NV27">
        <f t="shared" si="9"/>
        <v>0</v>
      </c>
      <c r="NW27">
        <f t="shared" si="9"/>
        <v>0</v>
      </c>
      <c r="NX27">
        <f t="shared" si="9"/>
        <v>0</v>
      </c>
      <c r="NY27">
        <f t="shared" si="8"/>
        <v>0</v>
      </c>
      <c r="NZ27">
        <f t="shared" si="7"/>
        <v>0</v>
      </c>
      <c r="OA27">
        <f t="shared" si="7"/>
        <v>0</v>
      </c>
      <c r="OB27">
        <f t="shared" si="7"/>
        <v>0</v>
      </c>
      <c r="OC27">
        <f t="shared" si="7"/>
        <v>0</v>
      </c>
      <c r="OD27">
        <f t="shared" si="7"/>
        <v>0</v>
      </c>
      <c r="OE27">
        <f t="shared" si="7"/>
        <v>0</v>
      </c>
      <c r="OF27">
        <f t="shared" si="7"/>
        <v>0</v>
      </c>
      <c r="OG27">
        <f t="shared" si="7"/>
        <v>0</v>
      </c>
      <c r="OH27">
        <f t="shared" si="7"/>
        <v>0</v>
      </c>
      <c r="OI27" s="329"/>
      <c r="OJ27" s="330">
        <f t="shared" si="5"/>
        <v>2680</v>
      </c>
      <c r="OK27" s="331">
        <f t="shared" si="5"/>
        <v>169</v>
      </c>
      <c r="OL27" s="332">
        <f t="shared" si="5"/>
        <v>13</v>
      </c>
      <c r="OM27">
        <v>20170420</v>
      </c>
    </row>
    <row r="28" spans="1:403">
      <c r="A28" t="s">
        <v>125</v>
      </c>
      <c r="B28" s="326">
        <v>25</v>
      </c>
      <c r="C28" s="214">
        <v>17</v>
      </c>
      <c r="D28" s="214">
        <v>0</v>
      </c>
      <c r="E28" s="214">
        <v>39</v>
      </c>
      <c r="F28" s="214">
        <v>9</v>
      </c>
      <c r="G28" s="214">
        <v>0</v>
      </c>
      <c r="H28" s="214">
        <v>22</v>
      </c>
      <c r="I28" s="214">
        <v>16</v>
      </c>
      <c r="J28" s="214">
        <v>0</v>
      </c>
      <c r="K28" s="214">
        <v>34</v>
      </c>
      <c r="L28" s="214">
        <v>22</v>
      </c>
      <c r="M28" s="214">
        <v>0</v>
      </c>
      <c r="N28" s="214">
        <v>26</v>
      </c>
      <c r="O28" s="214">
        <v>19</v>
      </c>
      <c r="P28" s="214">
        <v>0</v>
      </c>
      <c r="Q28" s="214">
        <v>39</v>
      </c>
      <c r="R28" s="214">
        <v>29</v>
      </c>
      <c r="S28" s="214">
        <v>0</v>
      </c>
      <c r="T28" s="214"/>
      <c r="U28" s="214"/>
      <c r="V28" s="214"/>
      <c r="W28" s="214"/>
      <c r="X28" s="214"/>
      <c r="Y28" s="214"/>
      <c r="Z28" s="214"/>
      <c r="AA28" s="214"/>
      <c r="AB28" s="214"/>
      <c r="AC28" s="214"/>
      <c r="AD28" s="214"/>
      <c r="AE28" s="214"/>
      <c r="AF28" s="214"/>
      <c r="AG28" s="214"/>
      <c r="AH28" s="214"/>
      <c r="AI28" s="214"/>
      <c r="AJ28" s="214"/>
      <c r="AK28" s="327"/>
      <c r="AL28">
        <v>67</v>
      </c>
      <c r="AM28">
        <v>2</v>
      </c>
      <c r="AN28">
        <v>0</v>
      </c>
      <c r="AO28">
        <v>40</v>
      </c>
      <c r="AP28">
        <v>3</v>
      </c>
      <c r="AQ28">
        <v>0</v>
      </c>
      <c r="AR28">
        <v>53</v>
      </c>
      <c r="AS28">
        <v>0</v>
      </c>
      <c r="AT28">
        <v>0</v>
      </c>
      <c r="AU28">
        <v>60</v>
      </c>
      <c r="AV28">
        <v>7</v>
      </c>
      <c r="AW28">
        <v>0</v>
      </c>
      <c r="AX28">
        <v>34</v>
      </c>
      <c r="AY28">
        <v>4</v>
      </c>
      <c r="AZ28">
        <v>0</v>
      </c>
      <c r="BA28">
        <v>42</v>
      </c>
      <c r="BB28">
        <v>2</v>
      </c>
      <c r="BC28">
        <v>0</v>
      </c>
      <c r="BV28" s="326">
        <v>8</v>
      </c>
      <c r="BW28" s="214">
        <v>5</v>
      </c>
      <c r="BX28" s="214">
        <v>0</v>
      </c>
      <c r="BY28" s="214">
        <v>8</v>
      </c>
      <c r="BZ28" s="214">
        <v>12</v>
      </c>
      <c r="CA28" s="214">
        <v>0</v>
      </c>
      <c r="CB28" s="214">
        <v>12</v>
      </c>
      <c r="CC28" s="214">
        <v>8</v>
      </c>
      <c r="CD28" s="214">
        <v>0</v>
      </c>
      <c r="CE28" s="214">
        <v>23</v>
      </c>
      <c r="CF28" s="214">
        <v>0</v>
      </c>
      <c r="CG28" s="214">
        <v>0</v>
      </c>
      <c r="CH28" s="214">
        <v>10</v>
      </c>
      <c r="CI28" s="214">
        <v>4</v>
      </c>
      <c r="CJ28" s="214">
        <v>0</v>
      </c>
      <c r="CK28" s="214">
        <v>12</v>
      </c>
      <c r="CL28" s="214">
        <v>2</v>
      </c>
      <c r="CM28" s="214">
        <v>0</v>
      </c>
      <c r="CN28" s="214"/>
      <c r="CO28" s="214"/>
      <c r="CP28" s="214"/>
      <c r="CQ28" s="214"/>
      <c r="CR28" s="214"/>
      <c r="CS28" s="214"/>
      <c r="CT28" s="214"/>
      <c r="CU28" s="214"/>
      <c r="CV28" s="214"/>
      <c r="CW28" s="214"/>
      <c r="CX28" s="214"/>
      <c r="CY28" s="214"/>
      <c r="CZ28" s="214"/>
      <c r="DA28" s="214"/>
      <c r="DB28" s="214"/>
      <c r="DC28" s="214"/>
      <c r="DD28" s="214"/>
      <c r="DE28" s="327"/>
      <c r="DF28">
        <v>41</v>
      </c>
      <c r="DG28">
        <v>2</v>
      </c>
      <c r="DH28">
        <v>0</v>
      </c>
      <c r="DI28">
        <v>53</v>
      </c>
      <c r="DJ28">
        <v>2</v>
      </c>
      <c r="DK28">
        <v>0</v>
      </c>
      <c r="DL28">
        <v>61</v>
      </c>
      <c r="DM28">
        <v>0</v>
      </c>
      <c r="DN28">
        <v>0</v>
      </c>
      <c r="DO28">
        <v>55</v>
      </c>
      <c r="DP28">
        <v>1</v>
      </c>
      <c r="DQ28">
        <v>0</v>
      </c>
      <c r="DR28">
        <v>53</v>
      </c>
      <c r="DS28">
        <v>1</v>
      </c>
      <c r="DT28">
        <v>0</v>
      </c>
      <c r="DU28">
        <v>49</v>
      </c>
      <c r="DV28">
        <v>2</v>
      </c>
      <c r="DW28">
        <v>0</v>
      </c>
      <c r="EP28" s="326">
        <v>9</v>
      </c>
      <c r="EQ28" s="214">
        <v>6</v>
      </c>
      <c r="ER28" s="214">
        <v>0</v>
      </c>
      <c r="ES28" s="214">
        <v>8</v>
      </c>
      <c r="ET28" s="214">
        <v>3</v>
      </c>
      <c r="EU28" s="214">
        <v>0</v>
      </c>
      <c r="EV28" s="214">
        <v>16</v>
      </c>
      <c r="EW28" s="214">
        <v>6</v>
      </c>
      <c r="EX28" s="214">
        <v>0</v>
      </c>
      <c r="EY28" s="214">
        <v>11</v>
      </c>
      <c r="EZ28" s="214">
        <v>3</v>
      </c>
      <c r="FA28" s="214">
        <v>0</v>
      </c>
      <c r="FB28" s="214">
        <v>9</v>
      </c>
      <c r="FC28" s="214">
        <v>3</v>
      </c>
      <c r="FD28" s="214">
        <v>0</v>
      </c>
      <c r="FE28" s="214">
        <v>22</v>
      </c>
      <c r="FF28" s="214">
        <v>5</v>
      </c>
      <c r="FG28" s="214">
        <v>0</v>
      </c>
      <c r="FH28" s="214"/>
      <c r="FI28" s="214"/>
      <c r="FJ28" s="214"/>
      <c r="FK28" s="214"/>
      <c r="FL28" s="214"/>
      <c r="FM28" s="214"/>
      <c r="FN28" s="214"/>
      <c r="FO28" s="214"/>
      <c r="FP28" s="214"/>
      <c r="FQ28" s="214"/>
      <c r="FR28" s="214"/>
      <c r="FS28" s="214"/>
      <c r="FT28" s="214"/>
      <c r="FU28" s="214"/>
      <c r="FV28" s="214"/>
      <c r="FW28" s="214"/>
      <c r="FX28" s="214"/>
      <c r="FY28" s="327"/>
      <c r="FZ28">
        <v>18</v>
      </c>
      <c r="GA28">
        <v>8</v>
      </c>
      <c r="GB28">
        <v>0</v>
      </c>
      <c r="GC28">
        <v>17</v>
      </c>
      <c r="GD28">
        <v>4</v>
      </c>
      <c r="GE28">
        <v>0</v>
      </c>
      <c r="GF28">
        <v>14</v>
      </c>
      <c r="GG28">
        <v>3</v>
      </c>
      <c r="GH28">
        <v>0</v>
      </c>
      <c r="GI28">
        <v>27</v>
      </c>
      <c r="GJ28">
        <v>4</v>
      </c>
      <c r="GK28">
        <v>0</v>
      </c>
      <c r="GL28">
        <v>17</v>
      </c>
      <c r="GM28">
        <v>4</v>
      </c>
      <c r="GN28">
        <v>0</v>
      </c>
      <c r="GO28">
        <v>21</v>
      </c>
      <c r="GP28">
        <v>5</v>
      </c>
      <c r="GQ28">
        <v>0</v>
      </c>
      <c r="HJ28" s="326">
        <v>404</v>
      </c>
      <c r="HK28" s="214">
        <v>0</v>
      </c>
      <c r="HL28" s="214">
        <v>0</v>
      </c>
      <c r="HM28" s="214">
        <v>477</v>
      </c>
      <c r="HN28" s="214">
        <v>0</v>
      </c>
      <c r="HO28" s="214">
        <v>0</v>
      </c>
      <c r="HP28" s="214">
        <v>322</v>
      </c>
      <c r="HQ28" s="214">
        <v>0</v>
      </c>
      <c r="HR28" s="214">
        <v>0</v>
      </c>
      <c r="HS28" s="214">
        <v>371</v>
      </c>
      <c r="HT28" s="214">
        <v>0</v>
      </c>
      <c r="HU28" s="214"/>
      <c r="HV28" s="214">
        <v>392</v>
      </c>
      <c r="HW28" s="214">
        <v>0</v>
      </c>
      <c r="HX28" s="214">
        <v>0</v>
      </c>
      <c r="HY28" s="214">
        <v>346</v>
      </c>
      <c r="HZ28" s="214">
        <v>0</v>
      </c>
      <c r="IA28" s="214"/>
      <c r="IB28" s="214"/>
      <c r="IC28" s="214">
        <v>0</v>
      </c>
      <c r="ID28" s="214"/>
      <c r="IE28" s="214"/>
      <c r="IF28" s="214">
        <v>0</v>
      </c>
      <c r="IG28" s="214"/>
      <c r="IH28" s="214"/>
      <c r="II28" s="214">
        <v>0</v>
      </c>
      <c r="IJ28" s="214"/>
      <c r="IK28" s="214"/>
      <c r="IL28" s="214">
        <v>0</v>
      </c>
      <c r="IM28" s="214"/>
      <c r="IN28" s="214"/>
      <c r="IO28" s="214">
        <v>0</v>
      </c>
      <c r="IP28" s="214"/>
      <c r="IQ28" s="214"/>
      <c r="IR28" s="214">
        <v>0</v>
      </c>
      <c r="IS28" s="327"/>
      <c r="IT28">
        <v>10</v>
      </c>
      <c r="IU28">
        <v>5</v>
      </c>
      <c r="IV28">
        <v>0</v>
      </c>
      <c r="IW28">
        <v>9</v>
      </c>
      <c r="IX28">
        <v>7</v>
      </c>
      <c r="IY28">
        <v>0</v>
      </c>
      <c r="IZ28">
        <v>10</v>
      </c>
      <c r="JA28">
        <v>5</v>
      </c>
      <c r="JB28">
        <v>0</v>
      </c>
      <c r="JC28">
        <v>9</v>
      </c>
      <c r="JD28">
        <v>7</v>
      </c>
      <c r="JE28">
        <v>0</v>
      </c>
      <c r="JF28">
        <v>12</v>
      </c>
      <c r="JG28">
        <v>9</v>
      </c>
      <c r="JH28">
        <v>0</v>
      </c>
      <c r="JI28">
        <v>17</v>
      </c>
      <c r="JJ28">
        <v>5</v>
      </c>
      <c r="JK28">
        <v>0</v>
      </c>
      <c r="KD28" s="326">
        <v>29</v>
      </c>
      <c r="KE28" s="214">
        <v>20</v>
      </c>
      <c r="KF28" s="214">
        <v>0</v>
      </c>
      <c r="KG28" s="214">
        <v>27</v>
      </c>
      <c r="KH28" s="214">
        <v>32</v>
      </c>
      <c r="KI28" s="214">
        <v>0</v>
      </c>
      <c r="KJ28" s="214">
        <v>30</v>
      </c>
      <c r="KK28" s="214">
        <v>30</v>
      </c>
      <c r="KL28" s="214">
        <v>0</v>
      </c>
      <c r="KM28" s="214">
        <v>42</v>
      </c>
      <c r="KN28" s="214">
        <v>25</v>
      </c>
      <c r="KO28" s="214">
        <v>0</v>
      </c>
      <c r="KP28" s="214">
        <v>48</v>
      </c>
      <c r="KQ28" s="214">
        <v>41</v>
      </c>
      <c r="KR28" s="214">
        <v>0</v>
      </c>
      <c r="KS28" s="214">
        <v>58</v>
      </c>
      <c r="KT28" s="214">
        <v>21</v>
      </c>
      <c r="KU28" s="214">
        <v>0</v>
      </c>
      <c r="KV28" s="214"/>
      <c r="KW28" s="214"/>
      <c r="KX28" s="214"/>
      <c r="KY28" s="214"/>
      <c r="KZ28" s="214"/>
      <c r="LA28" s="214"/>
      <c r="LB28" s="214"/>
      <c r="LC28" s="214"/>
      <c r="LD28" s="214"/>
      <c r="LE28" s="214"/>
      <c r="LF28" s="214"/>
      <c r="LG28" s="214"/>
      <c r="LH28" s="214"/>
      <c r="LI28" s="214"/>
      <c r="LJ28" s="214"/>
      <c r="LK28" s="214"/>
      <c r="LL28" s="214"/>
      <c r="LM28" s="327"/>
      <c r="LN28">
        <v>1</v>
      </c>
      <c r="LO28">
        <v>10</v>
      </c>
      <c r="LP28">
        <v>0</v>
      </c>
      <c r="LQ28">
        <v>2</v>
      </c>
      <c r="LR28">
        <v>6</v>
      </c>
      <c r="LS28">
        <v>0</v>
      </c>
      <c r="LT28">
        <v>3</v>
      </c>
      <c r="LU28">
        <v>14</v>
      </c>
      <c r="LV28">
        <v>0</v>
      </c>
      <c r="LW28">
        <v>1</v>
      </c>
      <c r="LX28">
        <v>10</v>
      </c>
      <c r="LY28">
        <v>0</v>
      </c>
      <c r="LZ28">
        <v>1</v>
      </c>
      <c r="MA28">
        <v>15</v>
      </c>
      <c r="MB28">
        <v>0</v>
      </c>
      <c r="MC28">
        <v>2</v>
      </c>
      <c r="MD28">
        <v>10</v>
      </c>
      <c r="ME28">
        <v>0</v>
      </c>
      <c r="MX28" s="328">
        <v>20170320</v>
      </c>
      <c r="MY28">
        <f t="shared" si="4"/>
        <v>612</v>
      </c>
      <c r="MZ28">
        <f t="shared" si="4"/>
        <v>75</v>
      </c>
      <c r="NA28">
        <f t="shared" si="4"/>
        <v>0</v>
      </c>
      <c r="NB28">
        <f t="shared" si="4"/>
        <v>680</v>
      </c>
      <c r="NC28">
        <f t="shared" si="4"/>
        <v>78</v>
      </c>
      <c r="ND28">
        <f t="shared" si="4"/>
        <v>0</v>
      </c>
      <c r="NE28">
        <f t="shared" si="4"/>
        <v>543</v>
      </c>
      <c r="NF28">
        <f t="shared" si="4"/>
        <v>82</v>
      </c>
      <c r="NG28">
        <f t="shared" si="4"/>
        <v>0</v>
      </c>
      <c r="NH28">
        <f t="shared" si="4"/>
        <v>633</v>
      </c>
      <c r="NI28">
        <f t="shared" si="4"/>
        <v>79</v>
      </c>
      <c r="NJ28">
        <f t="shared" si="4"/>
        <v>0</v>
      </c>
      <c r="NK28">
        <f t="shared" si="4"/>
        <v>602</v>
      </c>
      <c r="NL28">
        <f t="shared" si="4"/>
        <v>100</v>
      </c>
      <c r="NM28">
        <f t="shared" si="4"/>
        <v>0</v>
      </c>
      <c r="NN28">
        <f t="shared" si="4"/>
        <v>608</v>
      </c>
      <c r="NO28">
        <f t="shared" si="9"/>
        <v>81</v>
      </c>
      <c r="NP28">
        <f t="shared" si="9"/>
        <v>0</v>
      </c>
      <c r="NQ28">
        <f t="shared" si="9"/>
        <v>0</v>
      </c>
      <c r="NR28">
        <f t="shared" si="9"/>
        <v>0</v>
      </c>
      <c r="NS28">
        <f t="shared" si="9"/>
        <v>0</v>
      </c>
      <c r="NT28">
        <f t="shared" si="9"/>
        <v>0</v>
      </c>
      <c r="NU28">
        <f t="shared" si="9"/>
        <v>0</v>
      </c>
      <c r="NV28">
        <f t="shared" si="9"/>
        <v>0</v>
      </c>
      <c r="NW28">
        <f t="shared" si="9"/>
        <v>0</v>
      </c>
      <c r="NX28">
        <f t="shared" si="9"/>
        <v>0</v>
      </c>
      <c r="NY28">
        <f t="shared" si="8"/>
        <v>0</v>
      </c>
      <c r="NZ28">
        <f t="shared" si="7"/>
        <v>0</v>
      </c>
      <c r="OA28">
        <f t="shared" si="7"/>
        <v>0</v>
      </c>
      <c r="OB28">
        <f t="shared" si="7"/>
        <v>0</v>
      </c>
      <c r="OC28">
        <f t="shared" si="7"/>
        <v>0</v>
      </c>
      <c r="OD28">
        <f t="shared" si="7"/>
        <v>0</v>
      </c>
      <c r="OE28">
        <f t="shared" si="7"/>
        <v>0</v>
      </c>
      <c r="OF28">
        <f t="shared" si="7"/>
        <v>0</v>
      </c>
      <c r="OG28">
        <f t="shared" si="7"/>
        <v>0</v>
      </c>
      <c r="OH28">
        <f t="shared" si="7"/>
        <v>0</v>
      </c>
      <c r="OI28" s="329"/>
      <c r="OJ28" s="330">
        <f t="shared" si="5"/>
        <v>3678</v>
      </c>
      <c r="OK28" s="331">
        <f t="shared" si="5"/>
        <v>495</v>
      </c>
      <c r="OL28" s="332">
        <f t="shared" si="5"/>
        <v>0</v>
      </c>
      <c r="OM28">
        <v>20170420</v>
      </c>
    </row>
    <row r="29" spans="1:403">
      <c r="A29" t="s">
        <v>71</v>
      </c>
      <c r="B29" s="326">
        <v>55</v>
      </c>
      <c r="C29" s="214">
        <v>9</v>
      </c>
      <c r="D29" s="214">
        <v>1</v>
      </c>
      <c r="E29" s="214">
        <v>55</v>
      </c>
      <c r="F29" s="214">
        <v>14</v>
      </c>
      <c r="G29" s="214">
        <v>0</v>
      </c>
      <c r="H29" s="214">
        <v>53</v>
      </c>
      <c r="I29" s="214">
        <v>8</v>
      </c>
      <c r="J29" s="214">
        <v>0</v>
      </c>
      <c r="K29" s="214">
        <v>64</v>
      </c>
      <c r="L29" s="214">
        <v>16</v>
      </c>
      <c r="M29" s="214">
        <v>8</v>
      </c>
      <c r="N29" s="214">
        <v>46</v>
      </c>
      <c r="O29" s="214">
        <v>15</v>
      </c>
      <c r="P29" s="214">
        <v>0</v>
      </c>
      <c r="Q29" s="214"/>
      <c r="R29" s="214"/>
      <c r="S29" s="214"/>
      <c r="T29" s="214"/>
      <c r="U29" s="214"/>
      <c r="V29" s="214"/>
      <c r="W29" s="214"/>
      <c r="X29" s="214"/>
      <c r="Y29" s="214"/>
      <c r="Z29" s="214"/>
      <c r="AA29" s="214"/>
      <c r="AB29" s="214"/>
      <c r="AC29" s="214"/>
      <c r="AD29" s="214"/>
      <c r="AE29" s="214"/>
      <c r="AF29" s="214"/>
      <c r="AG29" s="214"/>
      <c r="AH29" s="214"/>
      <c r="AI29" s="214"/>
      <c r="AJ29" s="214"/>
      <c r="AK29" s="327"/>
      <c r="AL29">
        <v>61</v>
      </c>
      <c r="AM29">
        <v>19</v>
      </c>
      <c r="AN29">
        <v>0</v>
      </c>
      <c r="AO29">
        <v>52</v>
      </c>
      <c r="AP29">
        <v>23</v>
      </c>
      <c r="AQ29">
        <v>0</v>
      </c>
      <c r="AR29">
        <v>56</v>
      </c>
      <c r="AS29">
        <v>22</v>
      </c>
      <c r="AT29">
        <v>0</v>
      </c>
      <c r="AU29">
        <v>64</v>
      </c>
      <c r="AV29">
        <v>17</v>
      </c>
      <c r="AW29">
        <v>0</v>
      </c>
      <c r="AX29">
        <v>59</v>
      </c>
      <c r="AY29">
        <v>29</v>
      </c>
      <c r="AZ29">
        <v>0</v>
      </c>
      <c r="BV29" s="326">
        <v>9</v>
      </c>
      <c r="BW29" s="214">
        <v>2</v>
      </c>
      <c r="BX29" s="214">
        <v>0</v>
      </c>
      <c r="BY29" s="214">
        <v>14</v>
      </c>
      <c r="BZ29" s="214">
        <v>1</v>
      </c>
      <c r="CA29" s="214">
        <v>0</v>
      </c>
      <c r="CB29" s="214">
        <v>19</v>
      </c>
      <c r="CC29" s="214">
        <v>3</v>
      </c>
      <c r="CD29" s="214">
        <v>0</v>
      </c>
      <c r="CE29" s="214">
        <v>12</v>
      </c>
      <c r="CF29" s="214">
        <v>2</v>
      </c>
      <c r="CG29" s="214">
        <v>0</v>
      </c>
      <c r="CH29" s="214">
        <v>18</v>
      </c>
      <c r="CI29" s="214">
        <v>1</v>
      </c>
      <c r="CJ29" s="214">
        <v>0</v>
      </c>
      <c r="CK29" s="214"/>
      <c r="CL29" s="214"/>
      <c r="CM29" s="214"/>
      <c r="CN29" s="214"/>
      <c r="CO29" s="214"/>
      <c r="CP29" s="214"/>
      <c r="CQ29" s="214"/>
      <c r="CR29" s="214"/>
      <c r="CS29" s="214"/>
      <c r="CT29" s="214"/>
      <c r="CU29" s="214"/>
      <c r="CV29" s="214"/>
      <c r="CW29" s="214"/>
      <c r="CX29" s="214"/>
      <c r="CY29" s="214"/>
      <c r="CZ29" s="214"/>
      <c r="DA29" s="214"/>
      <c r="DB29" s="214"/>
      <c r="DC29" s="214"/>
      <c r="DD29" s="214"/>
      <c r="DE29" s="327"/>
      <c r="DF29">
        <v>76</v>
      </c>
      <c r="DG29">
        <v>0</v>
      </c>
      <c r="DH29">
        <v>0</v>
      </c>
      <c r="DI29">
        <v>100</v>
      </c>
      <c r="DJ29">
        <v>0</v>
      </c>
      <c r="DK29">
        <v>0</v>
      </c>
      <c r="DL29">
        <v>84</v>
      </c>
      <c r="DM29">
        <v>0</v>
      </c>
      <c r="DN29">
        <v>0</v>
      </c>
      <c r="DO29">
        <v>102</v>
      </c>
      <c r="DP29">
        <v>0</v>
      </c>
      <c r="DQ29">
        <v>0</v>
      </c>
      <c r="DR29">
        <v>61</v>
      </c>
      <c r="DS29">
        <v>0</v>
      </c>
      <c r="DT29">
        <v>0</v>
      </c>
      <c r="EP29" s="326">
        <v>12</v>
      </c>
      <c r="EQ29" s="214">
        <v>1</v>
      </c>
      <c r="ER29" s="214">
        <v>0</v>
      </c>
      <c r="ES29" s="214">
        <v>17</v>
      </c>
      <c r="ET29" s="214">
        <v>0</v>
      </c>
      <c r="EU29" s="214">
        <v>0</v>
      </c>
      <c r="EV29" s="214">
        <v>17</v>
      </c>
      <c r="EW29" s="214">
        <v>3</v>
      </c>
      <c r="EX29" s="214">
        <v>0</v>
      </c>
      <c r="EY29" s="214">
        <v>20</v>
      </c>
      <c r="EZ29" s="214">
        <v>4</v>
      </c>
      <c r="FA29" s="214">
        <v>0</v>
      </c>
      <c r="FB29" s="214">
        <v>11</v>
      </c>
      <c r="FC29" s="214">
        <v>1</v>
      </c>
      <c r="FD29" s="214">
        <v>0</v>
      </c>
      <c r="FE29" s="214"/>
      <c r="FF29" s="214"/>
      <c r="FG29" s="214"/>
      <c r="FH29" s="214"/>
      <c r="FI29" s="214"/>
      <c r="FJ29" s="214"/>
      <c r="FK29" s="214"/>
      <c r="FL29" s="214"/>
      <c r="FM29" s="214"/>
      <c r="FN29" s="214"/>
      <c r="FO29" s="214"/>
      <c r="FP29" s="214"/>
      <c r="FQ29" s="214"/>
      <c r="FR29" s="214"/>
      <c r="FS29" s="214"/>
      <c r="FT29" s="214"/>
      <c r="FU29" s="214"/>
      <c r="FV29" s="214"/>
      <c r="FW29" s="214"/>
      <c r="FX29" s="214"/>
      <c r="FY29" s="327"/>
      <c r="FZ29">
        <v>42</v>
      </c>
      <c r="GA29">
        <v>1</v>
      </c>
      <c r="GB29">
        <v>0</v>
      </c>
      <c r="GC29">
        <v>26</v>
      </c>
      <c r="GD29">
        <v>0</v>
      </c>
      <c r="GE29">
        <v>0</v>
      </c>
      <c r="GF29">
        <v>34</v>
      </c>
      <c r="GG29">
        <v>0</v>
      </c>
      <c r="GH29">
        <v>0</v>
      </c>
      <c r="GI29">
        <v>30</v>
      </c>
      <c r="GJ29">
        <v>0</v>
      </c>
      <c r="GK29">
        <v>0</v>
      </c>
      <c r="GL29">
        <v>29</v>
      </c>
      <c r="GM29">
        <v>0</v>
      </c>
      <c r="GN29">
        <v>0</v>
      </c>
      <c r="HJ29" s="326">
        <v>434</v>
      </c>
      <c r="HK29" s="214">
        <v>0</v>
      </c>
      <c r="HL29" s="214">
        <v>0</v>
      </c>
      <c r="HM29" s="214">
        <v>361</v>
      </c>
      <c r="HN29" s="214">
        <v>0</v>
      </c>
      <c r="HO29" s="214">
        <v>0</v>
      </c>
      <c r="HP29" s="214">
        <v>461</v>
      </c>
      <c r="HQ29" s="214">
        <v>0</v>
      </c>
      <c r="HR29" s="214">
        <v>0</v>
      </c>
      <c r="HS29" s="214">
        <v>534</v>
      </c>
      <c r="HT29" s="214">
        <v>0</v>
      </c>
      <c r="HU29" s="214">
        <v>0</v>
      </c>
      <c r="HV29" s="214">
        <v>357</v>
      </c>
      <c r="HW29" s="214">
        <v>0</v>
      </c>
      <c r="HX29" s="214">
        <v>0</v>
      </c>
      <c r="HY29" s="214"/>
      <c r="HZ29" s="214">
        <v>0</v>
      </c>
      <c r="IA29" s="214"/>
      <c r="IB29" s="214"/>
      <c r="IC29" s="214">
        <v>0</v>
      </c>
      <c r="ID29" s="214"/>
      <c r="IE29" s="214"/>
      <c r="IF29" s="214">
        <v>0</v>
      </c>
      <c r="IG29" s="214"/>
      <c r="IH29" s="214"/>
      <c r="II29" s="214">
        <v>0</v>
      </c>
      <c r="IJ29" s="214"/>
      <c r="IK29" s="214"/>
      <c r="IL29" s="214">
        <v>0</v>
      </c>
      <c r="IM29" s="214"/>
      <c r="IN29" s="214"/>
      <c r="IO29" s="214">
        <v>0</v>
      </c>
      <c r="IP29" s="214"/>
      <c r="IQ29" s="214"/>
      <c r="IR29" s="214">
        <v>0</v>
      </c>
      <c r="IS29" s="327"/>
      <c r="IT29">
        <v>10</v>
      </c>
      <c r="IU29">
        <v>0</v>
      </c>
      <c r="IV29">
        <v>0</v>
      </c>
      <c r="IW29">
        <v>11</v>
      </c>
      <c r="IX29">
        <v>1</v>
      </c>
      <c r="IY29">
        <v>0</v>
      </c>
      <c r="IZ29">
        <v>8</v>
      </c>
      <c r="JA29">
        <v>0</v>
      </c>
      <c r="JB29">
        <v>0</v>
      </c>
      <c r="JC29">
        <v>12</v>
      </c>
      <c r="JD29">
        <v>1</v>
      </c>
      <c r="JE29">
        <v>0</v>
      </c>
      <c r="JF29">
        <v>10</v>
      </c>
      <c r="JG29">
        <v>1</v>
      </c>
      <c r="JH29">
        <v>0</v>
      </c>
      <c r="KD29" s="326">
        <v>64</v>
      </c>
      <c r="KE29" s="214">
        <v>21</v>
      </c>
      <c r="KF29" s="214">
        <v>0</v>
      </c>
      <c r="KG29" s="214">
        <v>38</v>
      </c>
      <c r="KH29" s="214">
        <v>12</v>
      </c>
      <c r="KI29" s="214">
        <v>0</v>
      </c>
      <c r="KJ29" s="214">
        <v>42</v>
      </c>
      <c r="KK29" s="214">
        <v>11</v>
      </c>
      <c r="KL29" s="214">
        <v>0</v>
      </c>
      <c r="KM29" s="214">
        <v>49</v>
      </c>
      <c r="KN29" s="214">
        <v>30</v>
      </c>
      <c r="KO29" s="214">
        <v>0</v>
      </c>
      <c r="KP29" s="214">
        <v>46</v>
      </c>
      <c r="KQ29" s="214">
        <v>27</v>
      </c>
      <c r="KR29" s="214">
        <v>1</v>
      </c>
      <c r="KS29" s="214"/>
      <c r="KT29" s="214"/>
      <c r="KU29" s="214"/>
      <c r="KV29" s="214"/>
      <c r="KW29" s="214"/>
      <c r="KX29" s="214"/>
      <c r="KY29" s="214"/>
      <c r="KZ29" s="214"/>
      <c r="LA29" s="214"/>
      <c r="LB29" s="214"/>
      <c r="LC29" s="214"/>
      <c r="LD29" s="214"/>
      <c r="LE29" s="214"/>
      <c r="LF29" s="214"/>
      <c r="LG29" s="214"/>
      <c r="LH29" s="214"/>
      <c r="LI29" s="214"/>
      <c r="LJ29" s="214"/>
      <c r="LK29" s="214"/>
      <c r="LL29" s="214"/>
      <c r="LM29" s="327"/>
      <c r="LN29">
        <v>4</v>
      </c>
      <c r="LO29">
        <v>9</v>
      </c>
      <c r="LP29">
        <v>0</v>
      </c>
      <c r="LQ29">
        <v>8</v>
      </c>
      <c r="LR29">
        <v>17</v>
      </c>
      <c r="LS29">
        <v>0</v>
      </c>
      <c r="LT29">
        <v>0</v>
      </c>
      <c r="LU29">
        <v>17</v>
      </c>
      <c r="LV29">
        <v>0</v>
      </c>
      <c r="LW29">
        <v>3</v>
      </c>
      <c r="LX29">
        <v>25</v>
      </c>
      <c r="LY29">
        <v>0</v>
      </c>
      <c r="LZ29">
        <v>5</v>
      </c>
      <c r="MA29">
        <v>13</v>
      </c>
      <c r="MB29">
        <v>0</v>
      </c>
      <c r="MX29" s="328">
        <v>20170316</v>
      </c>
      <c r="MY29">
        <f t="shared" si="4"/>
        <v>767</v>
      </c>
      <c r="MZ29">
        <f t="shared" si="4"/>
        <v>62</v>
      </c>
      <c r="NA29">
        <f t="shared" si="4"/>
        <v>1</v>
      </c>
      <c r="NB29">
        <f t="shared" si="4"/>
        <v>682</v>
      </c>
      <c r="NC29">
        <f t="shared" si="4"/>
        <v>68</v>
      </c>
      <c r="ND29">
        <f t="shared" si="4"/>
        <v>0</v>
      </c>
      <c r="NE29">
        <f t="shared" si="4"/>
        <v>774</v>
      </c>
      <c r="NF29">
        <f t="shared" si="4"/>
        <v>64</v>
      </c>
      <c r="NG29">
        <f t="shared" si="4"/>
        <v>0</v>
      </c>
      <c r="NH29">
        <f t="shared" si="4"/>
        <v>890</v>
      </c>
      <c r="NI29">
        <f t="shared" si="4"/>
        <v>95</v>
      </c>
      <c r="NJ29">
        <f t="shared" si="4"/>
        <v>8</v>
      </c>
      <c r="NK29">
        <f t="shared" si="4"/>
        <v>642</v>
      </c>
      <c r="NL29">
        <f t="shared" si="4"/>
        <v>87</v>
      </c>
      <c r="NM29">
        <f t="shared" si="4"/>
        <v>1</v>
      </c>
      <c r="NN29">
        <f t="shared" si="4"/>
        <v>0</v>
      </c>
      <c r="NO29">
        <f t="shared" si="9"/>
        <v>0</v>
      </c>
      <c r="NP29">
        <f t="shared" si="9"/>
        <v>0</v>
      </c>
      <c r="NQ29">
        <f t="shared" si="9"/>
        <v>0</v>
      </c>
      <c r="NR29">
        <f t="shared" si="9"/>
        <v>0</v>
      </c>
      <c r="NS29">
        <f t="shared" si="9"/>
        <v>0</v>
      </c>
      <c r="NT29">
        <f t="shared" si="9"/>
        <v>0</v>
      </c>
      <c r="NU29">
        <f t="shared" si="9"/>
        <v>0</v>
      </c>
      <c r="NV29">
        <f t="shared" si="9"/>
        <v>0</v>
      </c>
      <c r="NW29">
        <f t="shared" si="9"/>
        <v>0</v>
      </c>
      <c r="NX29">
        <f t="shared" si="9"/>
        <v>0</v>
      </c>
      <c r="NY29">
        <f t="shared" si="8"/>
        <v>0</v>
      </c>
      <c r="NZ29">
        <f t="shared" si="7"/>
        <v>0</v>
      </c>
      <c r="OA29">
        <f t="shared" si="7"/>
        <v>0</v>
      </c>
      <c r="OB29">
        <f t="shared" si="7"/>
        <v>0</v>
      </c>
      <c r="OC29">
        <f t="shared" si="7"/>
        <v>0</v>
      </c>
      <c r="OD29">
        <f t="shared" si="7"/>
        <v>0</v>
      </c>
      <c r="OE29">
        <f t="shared" si="7"/>
        <v>0</v>
      </c>
      <c r="OF29">
        <f t="shared" si="7"/>
        <v>0</v>
      </c>
      <c r="OG29">
        <f t="shared" si="7"/>
        <v>0</v>
      </c>
      <c r="OH29">
        <f t="shared" si="7"/>
        <v>0</v>
      </c>
      <c r="OI29" s="329"/>
      <c r="OJ29" s="330">
        <f t="shared" si="5"/>
        <v>3755</v>
      </c>
      <c r="OK29" s="331">
        <f t="shared" si="5"/>
        <v>376</v>
      </c>
      <c r="OL29" s="332">
        <f t="shared" si="5"/>
        <v>10</v>
      </c>
      <c r="OM29">
        <v>20170316</v>
      </c>
    </row>
    <row r="30" spans="1:403">
      <c r="A30" t="s">
        <v>72</v>
      </c>
      <c r="B30" s="326">
        <v>198</v>
      </c>
      <c r="C30" s="214">
        <v>294</v>
      </c>
      <c r="D30" s="214">
        <v>3</v>
      </c>
      <c r="E30" s="214">
        <v>179</v>
      </c>
      <c r="F30" s="214">
        <v>293</v>
      </c>
      <c r="G30" s="214">
        <v>7</v>
      </c>
      <c r="H30" s="214">
        <v>218</v>
      </c>
      <c r="I30" s="214">
        <v>315</v>
      </c>
      <c r="J30" s="214">
        <v>20</v>
      </c>
      <c r="K30" s="214">
        <v>198</v>
      </c>
      <c r="L30" s="214">
        <v>312</v>
      </c>
      <c r="M30" s="214">
        <v>2</v>
      </c>
      <c r="N30" s="214">
        <v>195</v>
      </c>
      <c r="O30" s="214">
        <v>318</v>
      </c>
      <c r="P30" s="214">
        <v>6</v>
      </c>
      <c r="Q30" s="214">
        <v>224</v>
      </c>
      <c r="R30" s="214">
        <v>302</v>
      </c>
      <c r="S30" s="214">
        <v>21</v>
      </c>
      <c r="T30" s="214"/>
      <c r="U30" s="214"/>
      <c r="V30" s="214"/>
      <c r="W30" s="214"/>
      <c r="X30" s="214"/>
      <c r="Y30" s="214"/>
      <c r="Z30" s="214"/>
      <c r="AA30" s="214"/>
      <c r="AB30" s="214"/>
      <c r="AC30" s="214"/>
      <c r="AD30" s="214"/>
      <c r="AE30" s="214"/>
      <c r="AF30" s="214"/>
      <c r="AG30" s="214"/>
      <c r="AH30" s="214"/>
      <c r="AI30" s="214"/>
      <c r="AJ30" s="214"/>
      <c r="AK30" s="327"/>
      <c r="AL30">
        <v>177</v>
      </c>
      <c r="AM30">
        <v>47</v>
      </c>
      <c r="AN30">
        <v>0</v>
      </c>
      <c r="AO30">
        <v>181</v>
      </c>
      <c r="AP30">
        <v>43</v>
      </c>
      <c r="AQ30">
        <v>0</v>
      </c>
      <c r="AR30">
        <v>174</v>
      </c>
      <c r="AS30">
        <v>38</v>
      </c>
      <c r="AT30">
        <v>0</v>
      </c>
      <c r="AU30">
        <v>224</v>
      </c>
      <c r="AV30">
        <v>24</v>
      </c>
      <c r="AW30">
        <v>0</v>
      </c>
      <c r="AX30">
        <v>209</v>
      </c>
      <c r="AY30">
        <v>27</v>
      </c>
      <c r="AZ30">
        <v>0</v>
      </c>
      <c r="BA30">
        <v>220</v>
      </c>
      <c r="BB30">
        <v>62</v>
      </c>
      <c r="BC30">
        <v>0</v>
      </c>
      <c r="BV30" s="326">
        <v>50</v>
      </c>
      <c r="BW30" s="214">
        <v>25</v>
      </c>
      <c r="BX30" s="214">
        <v>0</v>
      </c>
      <c r="BY30" s="214">
        <v>67</v>
      </c>
      <c r="BZ30" s="214">
        <v>23</v>
      </c>
      <c r="CA30" s="214">
        <v>0</v>
      </c>
      <c r="CB30" s="214">
        <v>71</v>
      </c>
      <c r="CC30" s="214">
        <v>12</v>
      </c>
      <c r="CD30" s="214">
        <v>0</v>
      </c>
      <c r="CE30" s="214">
        <v>39</v>
      </c>
      <c r="CF30" s="214">
        <v>27</v>
      </c>
      <c r="CG30" s="214">
        <v>0</v>
      </c>
      <c r="CH30" s="214">
        <v>49</v>
      </c>
      <c r="CI30" s="214">
        <v>17</v>
      </c>
      <c r="CJ30" s="214">
        <v>0</v>
      </c>
      <c r="CK30" s="214">
        <v>56</v>
      </c>
      <c r="CL30" s="214">
        <v>19</v>
      </c>
      <c r="CM30" s="214">
        <v>0</v>
      </c>
      <c r="CN30" s="214"/>
      <c r="CO30" s="214"/>
      <c r="CP30" s="214"/>
      <c r="CQ30" s="214"/>
      <c r="CR30" s="214"/>
      <c r="CS30" s="214"/>
      <c r="CT30" s="214"/>
      <c r="CU30" s="214"/>
      <c r="CV30" s="214"/>
      <c r="CW30" s="214"/>
      <c r="CX30" s="214"/>
      <c r="CY30" s="214"/>
      <c r="CZ30" s="214"/>
      <c r="DA30" s="214"/>
      <c r="DB30" s="214"/>
      <c r="DC30" s="214"/>
      <c r="DD30" s="214"/>
      <c r="DE30" s="327"/>
      <c r="DF30">
        <v>175</v>
      </c>
      <c r="DG30">
        <v>31</v>
      </c>
      <c r="DH30">
        <v>1</v>
      </c>
      <c r="DI30">
        <v>156</v>
      </c>
      <c r="DJ30">
        <v>31</v>
      </c>
      <c r="DK30">
        <v>0</v>
      </c>
      <c r="DL30">
        <v>145</v>
      </c>
      <c r="DM30">
        <v>26</v>
      </c>
      <c r="DN30">
        <v>0</v>
      </c>
      <c r="DO30">
        <v>173</v>
      </c>
      <c r="DP30">
        <v>29</v>
      </c>
      <c r="DQ30">
        <v>0</v>
      </c>
      <c r="DR30">
        <v>154</v>
      </c>
      <c r="DS30">
        <v>33</v>
      </c>
      <c r="DT30">
        <v>0</v>
      </c>
      <c r="DU30">
        <v>168</v>
      </c>
      <c r="DV30">
        <v>36</v>
      </c>
      <c r="DW30">
        <v>0</v>
      </c>
      <c r="EP30" s="326">
        <v>119</v>
      </c>
      <c r="EQ30" s="214">
        <v>99</v>
      </c>
      <c r="ER30" s="214">
        <v>1</v>
      </c>
      <c r="ES30" s="214">
        <v>83</v>
      </c>
      <c r="ET30" s="214">
        <v>70</v>
      </c>
      <c r="EU30" s="214">
        <v>0</v>
      </c>
      <c r="EV30" s="214">
        <v>101</v>
      </c>
      <c r="EW30" s="214">
        <v>75</v>
      </c>
      <c r="EX30" s="214">
        <v>3</v>
      </c>
      <c r="EY30" s="214">
        <v>108</v>
      </c>
      <c r="EZ30" s="214">
        <v>74</v>
      </c>
      <c r="FA30" s="214">
        <v>4</v>
      </c>
      <c r="FB30" s="214">
        <v>131</v>
      </c>
      <c r="FC30" s="214">
        <v>54</v>
      </c>
      <c r="FD30" s="214">
        <v>2</v>
      </c>
      <c r="FE30" s="214">
        <v>142</v>
      </c>
      <c r="FF30" s="214">
        <v>93</v>
      </c>
      <c r="FG30" s="214">
        <v>2</v>
      </c>
      <c r="FH30" s="214"/>
      <c r="FI30" s="214"/>
      <c r="FJ30" s="214"/>
      <c r="FK30" s="214"/>
      <c r="FL30" s="214"/>
      <c r="FM30" s="214"/>
      <c r="FN30" s="214"/>
      <c r="FO30" s="214"/>
      <c r="FP30" s="214"/>
      <c r="FQ30" s="214"/>
      <c r="FR30" s="214"/>
      <c r="FS30" s="214"/>
      <c r="FT30" s="214"/>
      <c r="FU30" s="214"/>
      <c r="FV30" s="214"/>
      <c r="FW30" s="214"/>
      <c r="FX30" s="214"/>
      <c r="FY30" s="327"/>
      <c r="FZ30">
        <v>280</v>
      </c>
      <c r="GA30">
        <v>74</v>
      </c>
      <c r="GB30">
        <v>1</v>
      </c>
      <c r="GC30">
        <v>255</v>
      </c>
      <c r="GD30">
        <v>96</v>
      </c>
      <c r="GE30">
        <v>1</v>
      </c>
      <c r="GF30">
        <v>260</v>
      </c>
      <c r="GG30">
        <v>80</v>
      </c>
      <c r="GH30">
        <v>1</v>
      </c>
      <c r="GI30">
        <v>326</v>
      </c>
      <c r="GJ30">
        <v>102</v>
      </c>
      <c r="GK30">
        <v>0</v>
      </c>
      <c r="GL30">
        <v>291</v>
      </c>
      <c r="GM30">
        <v>94</v>
      </c>
      <c r="GN30">
        <v>1</v>
      </c>
      <c r="GO30">
        <v>307</v>
      </c>
      <c r="GP30">
        <v>107</v>
      </c>
      <c r="GQ30">
        <v>1</v>
      </c>
      <c r="HJ30" s="326">
        <v>1884</v>
      </c>
      <c r="HK30" s="214">
        <v>0</v>
      </c>
      <c r="HL30" s="214">
        <v>0</v>
      </c>
      <c r="HM30" s="214">
        <v>1676</v>
      </c>
      <c r="HN30" s="214">
        <v>0</v>
      </c>
      <c r="HO30" s="214">
        <v>0</v>
      </c>
      <c r="HP30" s="214">
        <v>1539</v>
      </c>
      <c r="HQ30" s="214">
        <v>0</v>
      </c>
      <c r="HR30" s="214">
        <v>0</v>
      </c>
      <c r="HS30" s="214">
        <v>1781</v>
      </c>
      <c r="HT30" s="214">
        <v>0</v>
      </c>
      <c r="HU30" s="214">
        <v>0</v>
      </c>
      <c r="HV30" s="214">
        <v>1716</v>
      </c>
      <c r="HW30" s="214">
        <v>0</v>
      </c>
      <c r="HX30" s="214">
        <v>0</v>
      </c>
      <c r="HY30" s="214">
        <v>2071</v>
      </c>
      <c r="HZ30" s="214">
        <v>0</v>
      </c>
      <c r="IA30" s="214">
        <v>1</v>
      </c>
      <c r="IB30" s="214"/>
      <c r="IC30" s="214">
        <v>0</v>
      </c>
      <c r="ID30" s="214"/>
      <c r="IE30" s="214"/>
      <c r="IF30" s="214">
        <v>0</v>
      </c>
      <c r="IG30" s="214"/>
      <c r="IH30" s="214"/>
      <c r="II30" s="214">
        <v>0</v>
      </c>
      <c r="IJ30" s="214"/>
      <c r="IK30" s="214"/>
      <c r="IL30" s="214">
        <v>0</v>
      </c>
      <c r="IM30" s="214"/>
      <c r="IN30" s="214"/>
      <c r="IO30" s="214">
        <v>0</v>
      </c>
      <c r="IP30" s="214"/>
      <c r="IQ30" s="214"/>
      <c r="IR30" s="214">
        <v>0</v>
      </c>
      <c r="IS30" s="327"/>
      <c r="IT30">
        <v>235</v>
      </c>
      <c r="IU30">
        <v>85</v>
      </c>
      <c r="IV30">
        <v>0</v>
      </c>
      <c r="IW30">
        <v>203</v>
      </c>
      <c r="IX30">
        <v>39</v>
      </c>
      <c r="IY30">
        <v>0</v>
      </c>
      <c r="IZ30">
        <v>218</v>
      </c>
      <c r="JA30">
        <v>48</v>
      </c>
      <c r="JB30">
        <v>0</v>
      </c>
      <c r="JC30">
        <v>245</v>
      </c>
      <c r="JD30">
        <v>47</v>
      </c>
      <c r="JE30">
        <v>0</v>
      </c>
      <c r="JF30">
        <v>241</v>
      </c>
      <c r="JG30">
        <v>55</v>
      </c>
      <c r="JH30">
        <v>0</v>
      </c>
      <c r="JI30">
        <v>304</v>
      </c>
      <c r="JJ30">
        <v>64</v>
      </c>
      <c r="JK30">
        <v>0</v>
      </c>
      <c r="KD30" s="326">
        <v>191</v>
      </c>
      <c r="KE30" s="214">
        <v>77</v>
      </c>
      <c r="KF30" s="214">
        <v>1</v>
      </c>
      <c r="KG30" s="214">
        <v>181</v>
      </c>
      <c r="KH30" s="214">
        <v>82</v>
      </c>
      <c r="KI30" s="214">
        <v>0</v>
      </c>
      <c r="KJ30" s="214">
        <v>209</v>
      </c>
      <c r="KK30" s="214">
        <v>87</v>
      </c>
      <c r="KL30" s="214">
        <v>1</v>
      </c>
      <c r="KM30" s="214">
        <v>203</v>
      </c>
      <c r="KN30" s="214">
        <v>112</v>
      </c>
      <c r="KO30" s="214">
        <v>0</v>
      </c>
      <c r="KP30" s="214">
        <v>188</v>
      </c>
      <c r="KQ30" s="214">
        <v>73</v>
      </c>
      <c r="KR30" s="214">
        <v>0</v>
      </c>
      <c r="KS30" s="214">
        <v>232</v>
      </c>
      <c r="KT30" s="214">
        <v>102</v>
      </c>
      <c r="KU30" s="214">
        <v>0</v>
      </c>
      <c r="KV30" s="214"/>
      <c r="KW30" s="214"/>
      <c r="KX30" s="214"/>
      <c r="KY30" s="214"/>
      <c r="KZ30" s="214"/>
      <c r="LA30" s="214"/>
      <c r="LB30" s="214"/>
      <c r="LC30" s="214"/>
      <c r="LD30" s="214"/>
      <c r="LE30" s="214"/>
      <c r="LF30" s="214"/>
      <c r="LG30" s="214"/>
      <c r="LH30" s="214"/>
      <c r="LI30" s="214"/>
      <c r="LJ30" s="214"/>
      <c r="LK30" s="214"/>
      <c r="LL30" s="214"/>
      <c r="LM30" s="327"/>
      <c r="LN30">
        <v>19</v>
      </c>
      <c r="LO30">
        <v>54</v>
      </c>
      <c r="LP30">
        <v>0</v>
      </c>
      <c r="LQ30">
        <v>15</v>
      </c>
      <c r="LR30">
        <v>64</v>
      </c>
      <c r="LS30">
        <v>0</v>
      </c>
      <c r="LT30">
        <v>13</v>
      </c>
      <c r="LU30">
        <v>77</v>
      </c>
      <c r="LV30">
        <v>1</v>
      </c>
      <c r="LW30">
        <v>12</v>
      </c>
      <c r="LX30">
        <v>48</v>
      </c>
      <c r="LY30">
        <v>0</v>
      </c>
      <c r="LZ30">
        <v>16</v>
      </c>
      <c r="MA30">
        <v>70</v>
      </c>
      <c r="MB30">
        <v>0</v>
      </c>
      <c r="MC30">
        <v>19</v>
      </c>
      <c r="MD30">
        <v>81</v>
      </c>
      <c r="ME30">
        <v>0</v>
      </c>
      <c r="MX30" s="328">
        <v>20170317</v>
      </c>
      <c r="MY30">
        <f t="shared" si="4"/>
        <v>3328</v>
      </c>
      <c r="MZ30">
        <f t="shared" si="4"/>
        <v>786</v>
      </c>
      <c r="NA30">
        <f t="shared" si="4"/>
        <v>7</v>
      </c>
      <c r="NB30">
        <f t="shared" si="4"/>
        <v>2996</v>
      </c>
      <c r="NC30">
        <f t="shared" si="4"/>
        <v>741</v>
      </c>
      <c r="ND30">
        <f t="shared" si="4"/>
        <v>8</v>
      </c>
      <c r="NE30">
        <f t="shared" si="4"/>
        <v>2948</v>
      </c>
      <c r="NF30">
        <f t="shared" si="4"/>
        <v>758</v>
      </c>
      <c r="NG30">
        <f t="shared" si="4"/>
        <v>26</v>
      </c>
      <c r="NH30">
        <f t="shared" si="4"/>
        <v>3309</v>
      </c>
      <c r="NI30">
        <f t="shared" si="4"/>
        <v>775</v>
      </c>
      <c r="NJ30">
        <f t="shared" si="4"/>
        <v>6</v>
      </c>
      <c r="NK30">
        <f t="shared" si="4"/>
        <v>3190</v>
      </c>
      <c r="NL30">
        <f t="shared" si="4"/>
        <v>741</v>
      </c>
      <c r="NM30">
        <f t="shared" si="4"/>
        <v>9</v>
      </c>
      <c r="NN30">
        <f t="shared" si="4"/>
        <v>3743</v>
      </c>
      <c r="NO30">
        <f t="shared" si="9"/>
        <v>866</v>
      </c>
      <c r="NP30">
        <f t="shared" si="9"/>
        <v>25</v>
      </c>
      <c r="NQ30">
        <f t="shared" si="9"/>
        <v>0</v>
      </c>
      <c r="NR30">
        <f t="shared" si="9"/>
        <v>0</v>
      </c>
      <c r="NS30">
        <f t="shared" si="9"/>
        <v>0</v>
      </c>
      <c r="NT30">
        <f t="shared" si="9"/>
        <v>0</v>
      </c>
      <c r="NU30">
        <f t="shared" si="9"/>
        <v>0</v>
      </c>
      <c r="NV30">
        <f t="shared" si="9"/>
        <v>0</v>
      </c>
      <c r="NW30">
        <f t="shared" si="9"/>
        <v>0</v>
      </c>
      <c r="NX30">
        <f t="shared" si="9"/>
        <v>0</v>
      </c>
      <c r="NY30">
        <f t="shared" si="8"/>
        <v>0</v>
      </c>
      <c r="NZ30">
        <f t="shared" si="7"/>
        <v>0</v>
      </c>
      <c r="OA30">
        <f t="shared" si="7"/>
        <v>0</v>
      </c>
      <c r="OB30">
        <f t="shared" si="7"/>
        <v>0</v>
      </c>
      <c r="OC30">
        <f t="shared" si="7"/>
        <v>0</v>
      </c>
      <c r="OD30">
        <f t="shared" si="7"/>
        <v>0</v>
      </c>
      <c r="OE30">
        <f t="shared" si="7"/>
        <v>0</v>
      </c>
      <c r="OF30">
        <f t="shared" si="7"/>
        <v>0</v>
      </c>
      <c r="OG30">
        <f t="shared" si="7"/>
        <v>0</v>
      </c>
      <c r="OH30">
        <f t="shared" si="7"/>
        <v>0</v>
      </c>
      <c r="OI30" s="329"/>
      <c r="OJ30" s="330">
        <f t="shared" si="5"/>
        <v>19514</v>
      </c>
      <c r="OK30" s="331">
        <f t="shared" si="5"/>
        <v>4667</v>
      </c>
      <c r="OL30" s="332">
        <f t="shared" si="5"/>
        <v>81</v>
      </c>
      <c r="OM30">
        <v>20170419</v>
      </c>
    </row>
    <row r="31" spans="1:403">
      <c r="A31" t="s">
        <v>73</v>
      </c>
      <c r="B31" s="326">
        <v>92</v>
      </c>
      <c r="C31" s="214">
        <v>77</v>
      </c>
      <c r="D31" s="214">
        <v>9</v>
      </c>
      <c r="E31" s="214">
        <v>89</v>
      </c>
      <c r="F31" s="214">
        <v>77</v>
      </c>
      <c r="G31" s="214">
        <v>5</v>
      </c>
      <c r="H31" s="214">
        <v>114</v>
      </c>
      <c r="I31" s="214">
        <v>73</v>
      </c>
      <c r="J31" s="214">
        <v>14</v>
      </c>
      <c r="K31" s="214">
        <v>79</v>
      </c>
      <c r="L31" s="214">
        <v>89</v>
      </c>
      <c r="M31" s="214">
        <v>4</v>
      </c>
      <c r="N31" s="214">
        <v>97</v>
      </c>
      <c r="O31" s="214">
        <v>75</v>
      </c>
      <c r="P31" s="214">
        <v>13</v>
      </c>
      <c r="Q31" s="214">
        <v>96</v>
      </c>
      <c r="R31" s="214">
        <v>88</v>
      </c>
      <c r="S31" s="214">
        <v>11</v>
      </c>
      <c r="T31" s="214"/>
      <c r="U31" s="214"/>
      <c r="V31" s="214"/>
      <c r="W31" s="214"/>
      <c r="X31" s="214"/>
      <c r="Y31" s="214"/>
      <c r="Z31" s="214"/>
      <c r="AA31" s="214"/>
      <c r="AB31" s="214"/>
      <c r="AC31" s="214"/>
      <c r="AD31" s="214"/>
      <c r="AE31" s="214"/>
      <c r="AF31" s="214"/>
      <c r="AG31" s="214"/>
      <c r="AH31" s="214"/>
      <c r="AI31" s="214"/>
      <c r="AJ31" s="214"/>
      <c r="AK31" s="327"/>
      <c r="AL31">
        <v>127</v>
      </c>
      <c r="AM31">
        <v>59</v>
      </c>
      <c r="AN31">
        <v>0</v>
      </c>
      <c r="AO31">
        <v>109</v>
      </c>
      <c r="AP31">
        <v>58</v>
      </c>
      <c r="AR31">
        <v>107</v>
      </c>
      <c r="AS31">
        <v>48</v>
      </c>
      <c r="AT31">
        <v>1</v>
      </c>
      <c r="AU31">
        <v>113</v>
      </c>
      <c r="AV31">
        <v>66</v>
      </c>
      <c r="AW31">
        <v>5</v>
      </c>
      <c r="AX31">
        <v>115</v>
      </c>
      <c r="AY31">
        <v>58</v>
      </c>
      <c r="BA31">
        <v>110</v>
      </c>
      <c r="BB31">
        <v>74</v>
      </c>
      <c r="BC31">
        <v>0</v>
      </c>
      <c r="BV31" s="326">
        <v>30</v>
      </c>
      <c r="BW31" s="214">
        <v>46</v>
      </c>
      <c r="BX31" s="214">
        <v>0</v>
      </c>
      <c r="BY31" s="214">
        <v>28</v>
      </c>
      <c r="BZ31" s="214">
        <v>44</v>
      </c>
      <c r="CA31" s="214"/>
      <c r="CB31" s="214">
        <v>37</v>
      </c>
      <c r="CC31" s="214">
        <v>38</v>
      </c>
      <c r="CD31" s="214">
        <v>0</v>
      </c>
      <c r="CE31" s="214">
        <v>42</v>
      </c>
      <c r="CF31" s="214">
        <v>47</v>
      </c>
      <c r="CG31" s="214">
        <v>0</v>
      </c>
      <c r="CH31" s="214">
        <v>44</v>
      </c>
      <c r="CI31" s="214">
        <v>38</v>
      </c>
      <c r="CJ31" s="214"/>
      <c r="CK31" s="214">
        <v>43</v>
      </c>
      <c r="CL31" s="214">
        <v>104</v>
      </c>
      <c r="CM31" s="214">
        <v>0</v>
      </c>
      <c r="CN31" s="214"/>
      <c r="CO31" s="214"/>
      <c r="CP31" s="214"/>
      <c r="CQ31" s="214"/>
      <c r="CR31" s="214"/>
      <c r="CS31" s="214"/>
      <c r="CT31" s="214"/>
      <c r="CU31" s="214"/>
      <c r="CV31" s="214"/>
      <c r="CW31" s="214"/>
      <c r="CX31" s="214"/>
      <c r="CY31" s="214"/>
      <c r="CZ31" s="214"/>
      <c r="DA31" s="214"/>
      <c r="DB31" s="214"/>
      <c r="DC31" s="214"/>
      <c r="DD31" s="214"/>
      <c r="DE31" s="327"/>
      <c r="DF31">
        <v>52</v>
      </c>
      <c r="DG31">
        <v>23</v>
      </c>
      <c r="DH31">
        <v>0</v>
      </c>
      <c r="DI31">
        <v>69</v>
      </c>
      <c r="DJ31">
        <v>16</v>
      </c>
      <c r="DL31">
        <v>41</v>
      </c>
      <c r="DM31">
        <v>26</v>
      </c>
      <c r="DN31">
        <v>0</v>
      </c>
      <c r="DO31">
        <v>49</v>
      </c>
      <c r="DP31">
        <v>30</v>
      </c>
      <c r="DQ31">
        <v>0</v>
      </c>
      <c r="DR31">
        <v>67</v>
      </c>
      <c r="DS31">
        <v>24</v>
      </c>
      <c r="DU31">
        <v>77</v>
      </c>
      <c r="DV31">
        <v>24</v>
      </c>
      <c r="DW31">
        <v>0</v>
      </c>
      <c r="EP31" s="326">
        <v>33</v>
      </c>
      <c r="EQ31" s="214">
        <v>30</v>
      </c>
      <c r="ER31" s="214">
        <v>1</v>
      </c>
      <c r="ES31" s="214">
        <v>43</v>
      </c>
      <c r="ET31" s="214">
        <v>24</v>
      </c>
      <c r="EU31" s="214">
        <v>3</v>
      </c>
      <c r="EV31" s="214">
        <v>64</v>
      </c>
      <c r="EW31" s="214">
        <v>25</v>
      </c>
      <c r="EX31" s="214">
        <v>1</v>
      </c>
      <c r="EY31" s="214">
        <v>38</v>
      </c>
      <c r="EZ31" s="214">
        <v>21</v>
      </c>
      <c r="FA31" s="214">
        <v>0</v>
      </c>
      <c r="FB31" s="214">
        <v>57</v>
      </c>
      <c r="FC31" s="214">
        <v>19</v>
      </c>
      <c r="FD31" s="214">
        <v>1</v>
      </c>
      <c r="FE31" s="214">
        <v>52</v>
      </c>
      <c r="FF31" s="214">
        <v>26</v>
      </c>
      <c r="FG31" s="214">
        <v>2</v>
      </c>
      <c r="FH31" s="214"/>
      <c r="FI31" s="214"/>
      <c r="FJ31" s="214"/>
      <c r="FK31" s="214"/>
      <c r="FL31" s="214"/>
      <c r="FM31" s="214"/>
      <c r="FN31" s="214"/>
      <c r="FO31" s="214"/>
      <c r="FP31" s="214"/>
      <c r="FQ31" s="214"/>
      <c r="FR31" s="214"/>
      <c r="FS31" s="214"/>
      <c r="FT31" s="214"/>
      <c r="FU31" s="214"/>
      <c r="FV31" s="214"/>
      <c r="FW31" s="214"/>
      <c r="FX31" s="214"/>
      <c r="FY31" s="327"/>
      <c r="FZ31">
        <v>157</v>
      </c>
      <c r="GA31">
        <v>42</v>
      </c>
      <c r="GB31">
        <v>1</v>
      </c>
      <c r="GC31">
        <v>125</v>
      </c>
      <c r="GD31">
        <v>29</v>
      </c>
      <c r="GF31">
        <v>127</v>
      </c>
      <c r="GG31">
        <v>47</v>
      </c>
      <c r="GH31">
        <v>0</v>
      </c>
      <c r="GI31">
        <v>138</v>
      </c>
      <c r="GJ31">
        <v>42</v>
      </c>
      <c r="GK31">
        <v>0</v>
      </c>
      <c r="GL31">
        <v>144</v>
      </c>
      <c r="GM31">
        <v>46</v>
      </c>
      <c r="GO31">
        <v>129</v>
      </c>
      <c r="GP31">
        <v>53</v>
      </c>
      <c r="GQ31">
        <v>0</v>
      </c>
      <c r="HJ31" s="326">
        <v>264</v>
      </c>
      <c r="HK31" s="214">
        <v>0</v>
      </c>
      <c r="HL31" s="214">
        <v>0</v>
      </c>
      <c r="HM31" s="214">
        <v>291</v>
      </c>
      <c r="HN31" s="214">
        <v>0</v>
      </c>
      <c r="HO31" s="214"/>
      <c r="HP31" s="214">
        <v>235</v>
      </c>
      <c r="HQ31" s="214">
        <v>0</v>
      </c>
      <c r="HR31" s="214">
        <v>0</v>
      </c>
      <c r="HS31" s="214">
        <v>305</v>
      </c>
      <c r="HT31" s="214">
        <v>0</v>
      </c>
      <c r="HU31" s="214">
        <v>0</v>
      </c>
      <c r="HV31" s="214">
        <v>349</v>
      </c>
      <c r="HW31" s="214">
        <v>0</v>
      </c>
      <c r="HX31" s="214"/>
      <c r="HY31" s="214">
        <v>357</v>
      </c>
      <c r="HZ31" s="214">
        <v>0</v>
      </c>
      <c r="IA31" s="214">
        <v>0</v>
      </c>
      <c r="IB31" s="214"/>
      <c r="IC31" s="214">
        <v>0</v>
      </c>
      <c r="ID31" s="214"/>
      <c r="IE31" s="214"/>
      <c r="IF31" s="214">
        <v>0</v>
      </c>
      <c r="IG31" s="214"/>
      <c r="IH31" s="214"/>
      <c r="II31" s="214">
        <v>0</v>
      </c>
      <c r="IJ31" s="214"/>
      <c r="IK31" s="214"/>
      <c r="IL31" s="214">
        <v>0</v>
      </c>
      <c r="IM31" s="214"/>
      <c r="IN31" s="214"/>
      <c r="IO31" s="214">
        <v>0</v>
      </c>
      <c r="IP31" s="214"/>
      <c r="IQ31" s="214"/>
      <c r="IR31" s="214">
        <v>0</v>
      </c>
      <c r="IS31" s="327"/>
      <c r="IT31">
        <v>110</v>
      </c>
      <c r="IU31">
        <v>7</v>
      </c>
      <c r="IV31">
        <v>0</v>
      </c>
      <c r="IW31">
        <v>82</v>
      </c>
      <c r="IX31">
        <v>4</v>
      </c>
      <c r="IZ31">
        <v>74</v>
      </c>
      <c r="JA31">
        <v>6</v>
      </c>
      <c r="JB31">
        <v>0</v>
      </c>
      <c r="JC31">
        <v>92</v>
      </c>
      <c r="JD31">
        <v>14</v>
      </c>
      <c r="JE31">
        <v>0</v>
      </c>
      <c r="JF31">
        <v>93</v>
      </c>
      <c r="JG31">
        <v>9</v>
      </c>
      <c r="JI31">
        <v>120</v>
      </c>
      <c r="JJ31">
        <v>18</v>
      </c>
      <c r="JK31">
        <v>0</v>
      </c>
      <c r="KD31" s="326">
        <v>82</v>
      </c>
      <c r="KE31" s="214">
        <v>93</v>
      </c>
      <c r="KF31" s="214">
        <v>0</v>
      </c>
      <c r="KG31" s="214">
        <v>88</v>
      </c>
      <c r="KH31" s="214">
        <v>128</v>
      </c>
      <c r="KI31" s="214"/>
      <c r="KJ31" s="214">
        <v>91</v>
      </c>
      <c r="KK31" s="214">
        <v>96</v>
      </c>
      <c r="KL31" s="214">
        <v>0</v>
      </c>
      <c r="KM31" s="214">
        <v>106</v>
      </c>
      <c r="KN31" s="214">
        <v>123</v>
      </c>
      <c r="KO31" s="214">
        <v>0</v>
      </c>
      <c r="KP31" s="214">
        <v>125</v>
      </c>
      <c r="KQ31" s="214">
        <v>108</v>
      </c>
      <c r="KR31" s="214">
        <v>1</v>
      </c>
      <c r="KS31" s="214">
        <v>115</v>
      </c>
      <c r="KT31" s="214">
        <v>100</v>
      </c>
      <c r="KU31" s="214">
        <v>0</v>
      </c>
      <c r="KV31" s="214"/>
      <c r="KW31" s="214"/>
      <c r="KX31" s="214"/>
      <c r="KY31" s="214"/>
      <c r="KZ31" s="214"/>
      <c r="LA31" s="214"/>
      <c r="LB31" s="214"/>
      <c r="LC31" s="214"/>
      <c r="LD31" s="214"/>
      <c r="LE31" s="214"/>
      <c r="LF31" s="214"/>
      <c r="LG31" s="214"/>
      <c r="LH31" s="214"/>
      <c r="LI31" s="214"/>
      <c r="LJ31" s="214"/>
      <c r="LK31" s="214"/>
      <c r="LL31" s="214"/>
      <c r="LM31" s="327"/>
      <c r="LN31">
        <v>9</v>
      </c>
      <c r="LO31">
        <v>20</v>
      </c>
      <c r="LP31">
        <v>0</v>
      </c>
      <c r="LQ31">
        <v>1</v>
      </c>
      <c r="LR31">
        <v>31</v>
      </c>
      <c r="LT31">
        <v>6</v>
      </c>
      <c r="LU31">
        <v>15</v>
      </c>
      <c r="LV31">
        <v>0</v>
      </c>
      <c r="LW31">
        <v>5</v>
      </c>
      <c r="LX31">
        <v>30</v>
      </c>
      <c r="LY31">
        <v>0</v>
      </c>
      <c r="LZ31">
        <v>4</v>
      </c>
      <c r="MA31">
        <v>24</v>
      </c>
      <c r="MC31">
        <v>8</v>
      </c>
      <c r="MD31">
        <v>24</v>
      </c>
      <c r="ME31">
        <v>0</v>
      </c>
      <c r="MX31" s="328">
        <v>20170308</v>
      </c>
      <c r="MY31">
        <f t="shared" si="4"/>
        <v>956</v>
      </c>
      <c r="MZ31">
        <f t="shared" si="4"/>
        <v>397</v>
      </c>
      <c r="NA31">
        <f t="shared" si="4"/>
        <v>11</v>
      </c>
      <c r="NB31">
        <f t="shared" si="4"/>
        <v>925</v>
      </c>
      <c r="NC31">
        <f t="shared" si="4"/>
        <v>411</v>
      </c>
      <c r="ND31">
        <f t="shared" si="4"/>
        <v>8</v>
      </c>
      <c r="NE31">
        <f t="shared" si="4"/>
        <v>896</v>
      </c>
      <c r="NF31">
        <f t="shared" si="4"/>
        <v>374</v>
      </c>
      <c r="NG31">
        <f t="shared" si="4"/>
        <v>16</v>
      </c>
      <c r="NH31">
        <f t="shared" si="4"/>
        <v>967</v>
      </c>
      <c r="NI31">
        <f t="shared" si="4"/>
        <v>462</v>
      </c>
      <c r="NJ31">
        <f t="shared" si="4"/>
        <v>9</v>
      </c>
      <c r="NK31">
        <f t="shared" si="4"/>
        <v>1095</v>
      </c>
      <c r="NL31">
        <f t="shared" si="4"/>
        <v>401</v>
      </c>
      <c r="NM31">
        <f t="shared" si="4"/>
        <v>15</v>
      </c>
      <c r="NN31">
        <f t="shared" si="4"/>
        <v>1107</v>
      </c>
      <c r="NO31">
        <f t="shared" si="9"/>
        <v>511</v>
      </c>
      <c r="NP31">
        <f t="shared" si="9"/>
        <v>13</v>
      </c>
      <c r="NQ31">
        <f t="shared" si="9"/>
        <v>0</v>
      </c>
      <c r="NR31">
        <f t="shared" si="9"/>
        <v>0</v>
      </c>
      <c r="NS31">
        <f t="shared" si="9"/>
        <v>0</v>
      </c>
      <c r="NT31">
        <f t="shared" si="9"/>
        <v>0</v>
      </c>
      <c r="NU31">
        <f t="shared" si="9"/>
        <v>0</v>
      </c>
      <c r="NV31">
        <f t="shared" si="9"/>
        <v>0</v>
      </c>
      <c r="NW31">
        <f t="shared" si="9"/>
        <v>0</v>
      </c>
      <c r="NX31">
        <f t="shared" si="9"/>
        <v>0</v>
      </c>
      <c r="NY31">
        <f t="shared" si="8"/>
        <v>0</v>
      </c>
      <c r="NZ31">
        <f t="shared" si="7"/>
        <v>0</v>
      </c>
      <c r="OA31">
        <f t="shared" si="7"/>
        <v>0</v>
      </c>
      <c r="OB31">
        <f t="shared" si="7"/>
        <v>0</v>
      </c>
      <c r="OC31">
        <f t="shared" si="7"/>
        <v>0</v>
      </c>
      <c r="OD31">
        <f t="shared" si="7"/>
        <v>0</v>
      </c>
      <c r="OE31">
        <f t="shared" si="7"/>
        <v>0</v>
      </c>
      <c r="OF31">
        <f t="shared" si="7"/>
        <v>0</v>
      </c>
      <c r="OG31">
        <f t="shared" si="7"/>
        <v>0</v>
      </c>
      <c r="OH31">
        <f t="shared" si="7"/>
        <v>0</v>
      </c>
      <c r="OI31" s="329"/>
      <c r="OJ31" s="330">
        <f t="shared" si="5"/>
        <v>5946</v>
      </c>
      <c r="OK31" s="331">
        <f t="shared" si="5"/>
        <v>2556</v>
      </c>
      <c r="OL31" s="332">
        <f t="shared" si="5"/>
        <v>72</v>
      </c>
      <c r="OM31">
        <v>20170407</v>
      </c>
    </row>
    <row r="32" spans="1:403">
      <c r="A32" t="s">
        <v>74</v>
      </c>
      <c r="B32" s="326">
        <v>1468</v>
      </c>
      <c r="C32" s="214">
        <v>982</v>
      </c>
      <c r="D32" s="214">
        <v>66</v>
      </c>
      <c r="E32" s="214">
        <v>1432</v>
      </c>
      <c r="F32" s="214">
        <v>891</v>
      </c>
      <c r="G32" s="214">
        <v>93</v>
      </c>
      <c r="H32" s="214">
        <v>1662</v>
      </c>
      <c r="I32" s="214">
        <v>920</v>
      </c>
      <c r="J32" s="214">
        <v>58</v>
      </c>
      <c r="K32" s="214">
        <v>1685</v>
      </c>
      <c r="L32" s="214">
        <v>1038</v>
      </c>
      <c r="M32" s="214">
        <v>58</v>
      </c>
      <c r="N32" s="214">
        <v>1647</v>
      </c>
      <c r="O32" s="214">
        <v>953</v>
      </c>
      <c r="P32" s="214">
        <v>55</v>
      </c>
      <c r="Q32" s="214"/>
      <c r="R32" s="214"/>
      <c r="S32" s="214"/>
      <c r="T32" s="214"/>
      <c r="U32" s="214"/>
      <c r="V32" s="214"/>
      <c r="W32" s="214"/>
      <c r="X32" s="214"/>
      <c r="Y32" s="214"/>
      <c r="Z32" s="214"/>
      <c r="AA32" s="214"/>
      <c r="AB32" s="214"/>
      <c r="AC32" s="214"/>
      <c r="AD32" s="214"/>
      <c r="AE32" s="214"/>
      <c r="AF32" s="214"/>
      <c r="AG32" s="214"/>
      <c r="AH32" s="214"/>
      <c r="AI32" s="214"/>
      <c r="AJ32" s="214"/>
      <c r="AK32" s="327"/>
      <c r="AL32">
        <v>1719</v>
      </c>
      <c r="AM32">
        <v>247</v>
      </c>
      <c r="AN32">
        <v>0</v>
      </c>
      <c r="AO32">
        <v>1490</v>
      </c>
      <c r="AP32">
        <v>212</v>
      </c>
      <c r="AQ32">
        <v>0</v>
      </c>
      <c r="AR32">
        <v>1766</v>
      </c>
      <c r="AS32">
        <v>199</v>
      </c>
      <c r="AT32">
        <v>1</v>
      </c>
      <c r="AU32">
        <v>1559</v>
      </c>
      <c r="AV32">
        <v>240</v>
      </c>
      <c r="AW32">
        <v>2</v>
      </c>
      <c r="AX32">
        <v>1518</v>
      </c>
      <c r="AY32">
        <v>193</v>
      </c>
      <c r="AZ32">
        <v>2</v>
      </c>
      <c r="BV32" s="326">
        <v>385</v>
      </c>
      <c r="BW32" s="214">
        <v>129</v>
      </c>
      <c r="BX32" s="214">
        <v>4</v>
      </c>
      <c r="BY32" s="214">
        <v>429</v>
      </c>
      <c r="BZ32" s="214">
        <v>71</v>
      </c>
      <c r="CA32" s="214">
        <v>8</v>
      </c>
      <c r="CB32" s="214">
        <v>384</v>
      </c>
      <c r="CC32" s="214">
        <v>71</v>
      </c>
      <c r="CD32" s="214">
        <v>3</v>
      </c>
      <c r="CE32" s="214">
        <v>461</v>
      </c>
      <c r="CF32" s="214">
        <v>105</v>
      </c>
      <c r="CG32" s="214">
        <v>1</v>
      </c>
      <c r="CH32" s="214">
        <v>412</v>
      </c>
      <c r="CI32" s="214">
        <v>122</v>
      </c>
      <c r="CJ32" s="214">
        <v>5</v>
      </c>
      <c r="CK32" s="214"/>
      <c r="CL32" s="214"/>
      <c r="CM32" s="214"/>
      <c r="CN32" s="214"/>
      <c r="CO32" s="214"/>
      <c r="CP32" s="214"/>
      <c r="CQ32" s="214"/>
      <c r="CR32" s="214"/>
      <c r="CS32" s="214"/>
      <c r="CT32" s="214"/>
      <c r="CU32" s="214"/>
      <c r="CV32" s="214"/>
      <c r="CW32" s="214"/>
      <c r="CX32" s="214"/>
      <c r="CY32" s="214"/>
      <c r="CZ32" s="214"/>
      <c r="DA32" s="214"/>
      <c r="DB32" s="214"/>
      <c r="DC32" s="214"/>
      <c r="DD32" s="214"/>
      <c r="DE32" s="327"/>
      <c r="DF32">
        <v>1802</v>
      </c>
      <c r="DG32">
        <v>176</v>
      </c>
      <c r="DH32">
        <v>1</v>
      </c>
      <c r="DI32">
        <v>1897</v>
      </c>
      <c r="DJ32">
        <v>158</v>
      </c>
      <c r="DK32">
        <v>1</v>
      </c>
      <c r="DL32">
        <v>1930</v>
      </c>
      <c r="DM32">
        <v>229</v>
      </c>
      <c r="DN32">
        <v>0</v>
      </c>
      <c r="DO32">
        <v>2203</v>
      </c>
      <c r="DP32">
        <v>198</v>
      </c>
      <c r="DQ32">
        <v>2</v>
      </c>
      <c r="DR32">
        <v>2206</v>
      </c>
      <c r="DS32">
        <v>221</v>
      </c>
      <c r="DT32">
        <v>0</v>
      </c>
      <c r="EP32" s="326">
        <v>912</v>
      </c>
      <c r="EQ32" s="214">
        <v>762</v>
      </c>
      <c r="ER32" s="214">
        <v>30</v>
      </c>
      <c r="ES32" s="214">
        <v>863</v>
      </c>
      <c r="ET32" s="214">
        <v>817</v>
      </c>
      <c r="EU32" s="214">
        <v>23</v>
      </c>
      <c r="EV32" s="214">
        <v>890</v>
      </c>
      <c r="EW32" s="214">
        <v>734</v>
      </c>
      <c r="EX32" s="214">
        <v>21</v>
      </c>
      <c r="EY32" s="214">
        <v>985</v>
      </c>
      <c r="EZ32" s="214">
        <v>870</v>
      </c>
      <c r="FA32" s="214">
        <v>28</v>
      </c>
      <c r="FB32" s="214">
        <v>882</v>
      </c>
      <c r="FC32" s="214">
        <v>743</v>
      </c>
      <c r="FD32" s="214">
        <v>25</v>
      </c>
      <c r="FE32" s="214"/>
      <c r="FF32" s="214"/>
      <c r="FG32" s="214"/>
      <c r="FH32" s="214"/>
      <c r="FI32" s="214"/>
      <c r="FJ32" s="214"/>
      <c r="FK32" s="214"/>
      <c r="FL32" s="214"/>
      <c r="FM32" s="214"/>
      <c r="FN32" s="214"/>
      <c r="FO32" s="214"/>
      <c r="FP32" s="214"/>
      <c r="FQ32" s="214"/>
      <c r="FR32" s="214"/>
      <c r="FS32" s="214"/>
      <c r="FT32" s="214"/>
      <c r="FU32" s="214"/>
      <c r="FV32" s="214"/>
      <c r="FW32" s="214"/>
      <c r="FX32" s="214"/>
      <c r="FY32" s="327"/>
      <c r="FZ32">
        <v>3503</v>
      </c>
      <c r="GA32">
        <v>1034</v>
      </c>
      <c r="GB32">
        <v>5</v>
      </c>
      <c r="GC32">
        <v>3344</v>
      </c>
      <c r="GD32">
        <v>917</v>
      </c>
      <c r="GE32">
        <v>6</v>
      </c>
      <c r="GF32">
        <v>3415</v>
      </c>
      <c r="GG32">
        <v>863</v>
      </c>
      <c r="GH32">
        <v>0</v>
      </c>
      <c r="GI32">
        <v>4792</v>
      </c>
      <c r="GJ32">
        <v>1053</v>
      </c>
      <c r="GK32">
        <v>5</v>
      </c>
      <c r="GL32">
        <v>3609</v>
      </c>
      <c r="GM32">
        <v>1065</v>
      </c>
      <c r="GN32">
        <v>3</v>
      </c>
      <c r="HJ32" s="326">
        <v>12043</v>
      </c>
      <c r="HK32" s="214">
        <v>0</v>
      </c>
      <c r="HL32" s="214">
        <v>0</v>
      </c>
      <c r="HM32" s="214">
        <v>13041</v>
      </c>
      <c r="HN32" s="214">
        <v>0</v>
      </c>
      <c r="HO32" s="214">
        <v>0</v>
      </c>
      <c r="HP32" s="214">
        <v>10047</v>
      </c>
      <c r="HQ32" s="214">
        <v>0</v>
      </c>
      <c r="HR32" s="214">
        <v>1</v>
      </c>
      <c r="HS32" s="214">
        <v>12397</v>
      </c>
      <c r="HT32" s="214">
        <v>0</v>
      </c>
      <c r="HU32" s="214">
        <v>0</v>
      </c>
      <c r="HV32" s="214">
        <v>12204</v>
      </c>
      <c r="HW32" s="214">
        <v>0</v>
      </c>
      <c r="HX32" s="214">
        <v>1</v>
      </c>
      <c r="HY32" s="214"/>
      <c r="HZ32" s="214">
        <v>0</v>
      </c>
      <c r="IA32" s="214"/>
      <c r="IB32" s="214"/>
      <c r="IC32" s="214">
        <v>0</v>
      </c>
      <c r="ID32" s="214"/>
      <c r="IE32" s="214"/>
      <c r="IF32" s="214">
        <v>0</v>
      </c>
      <c r="IG32" s="214"/>
      <c r="IH32" s="214"/>
      <c r="II32" s="214">
        <v>0</v>
      </c>
      <c r="IJ32" s="214"/>
      <c r="IK32" s="214"/>
      <c r="IL32" s="214">
        <v>0</v>
      </c>
      <c r="IM32" s="214"/>
      <c r="IN32" s="214"/>
      <c r="IO32" s="214">
        <v>0</v>
      </c>
      <c r="IP32" s="214"/>
      <c r="IQ32" s="214"/>
      <c r="IR32" s="214">
        <v>0</v>
      </c>
      <c r="IS32" s="327"/>
      <c r="IT32">
        <v>966</v>
      </c>
      <c r="IU32">
        <v>550</v>
      </c>
      <c r="IV32">
        <v>0</v>
      </c>
      <c r="IW32">
        <v>917</v>
      </c>
      <c r="IX32">
        <v>511</v>
      </c>
      <c r="IY32">
        <v>0</v>
      </c>
      <c r="IZ32">
        <v>933</v>
      </c>
      <c r="JA32">
        <v>563</v>
      </c>
      <c r="JB32">
        <v>2</v>
      </c>
      <c r="JC32">
        <v>1032</v>
      </c>
      <c r="JD32">
        <v>528</v>
      </c>
      <c r="JE32">
        <v>3</v>
      </c>
      <c r="JF32">
        <v>994</v>
      </c>
      <c r="JG32">
        <v>613</v>
      </c>
      <c r="JH32">
        <v>3</v>
      </c>
      <c r="KD32" s="326">
        <v>1677</v>
      </c>
      <c r="KE32" s="214">
        <v>1138</v>
      </c>
      <c r="KF32" s="214">
        <v>7</v>
      </c>
      <c r="KG32" s="214">
        <v>1485</v>
      </c>
      <c r="KH32" s="214">
        <v>1021</v>
      </c>
      <c r="KI32" s="214">
        <v>10</v>
      </c>
      <c r="KJ32" s="214">
        <v>1421</v>
      </c>
      <c r="KK32" s="214">
        <v>1164</v>
      </c>
      <c r="KL32" s="214">
        <v>5</v>
      </c>
      <c r="KM32" s="214">
        <v>1716</v>
      </c>
      <c r="KN32" s="214">
        <v>1091</v>
      </c>
      <c r="KO32" s="214">
        <v>4</v>
      </c>
      <c r="KP32" s="214">
        <v>1703</v>
      </c>
      <c r="KQ32" s="214">
        <v>1184</v>
      </c>
      <c r="KR32" s="214">
        <v>7</v>
      </c>
      <c r="KS32" s="214"/>
      <c r="KT32" s="214"/>
      <c r="KU32" s="214"/>
      <c r="KV32" s="214"/>
      <c r="KW32" s="214"/>
      <c r="KX32" s="214"/>
      <c r="KY32" s="214"/>
      <c r="KZ32" s="214"/>
      <c r="LA32" s="214"/>
      <c r="LB32" s="214"/>
      <c r="LC32" s="214"/>
      <c r="LD32" s="214"/>
      <c r="LE32" s="214"/>
      <c r="LF32" s="214"/>
      <c r="LG32" s="214"/>
      <c r="LH32" s="214"/>
      <c r="LI32" s="214"/>
      <c r="LJ32" s="214"/>
      <c r="LK32" s="214"/>
      <c r="LL32" s="214"/>
      <c r="LM32" s="327"/>
      <c r="LN32">
        <v>108</v>
      </c>
      <c r="LO32">
        <v>84</v>
      </c>
      <c r="LP32">
        <v>11</v>
      </c>
      <c r="LQ32">
        <v>133</v>
      </c>
      <c r="LR32">
        <v>100</v>
      </c>
      <c r="LS32">
        <v>4</v>
      </c>
      <c r="LT32">
        <v>123</v>
      </c>
      <c r="LU32">
        <v>107</v>
      </c>
      <c r="LV32">
        <v>9</v>
      </c>
      <c r="LW32">
        <v>118</v>
      </c>
      <c r="LX32">
        <v>79</v>
      </c>
      <c r="LY32">
        <v>4</v>
      </c>
      <c r="LZ32">
        <v>113</v>
      </c>
      <c r="MA32">
        <v>67</v>
      </c>
      <c r="MB32">
        <v>6</v>
      </c>
      <c r="MX32" s="328">
        <v>20170320</v>
      </c>
      <c r="MY32">
        <f t="shared" si="4"/>
        <v>24583</v>
      </c>
      <c r="MZ32">
        <f t="shared" si="4"/>
        <v>5102</v>
      </c>
      <c r="NA32">
        <f t="shared" si="4"/>
        <v>124</v>
      </c>
      <c r="NB32">
        <f t="shared" ref="NB32:NN51" si="10">SUM(E32+AO32+BY32+DI32+ES32+GC32+HM32+IW32+KG32+LQ32)</f>
        <v>25031</v>
      </c>
      <c r="NC32">
        <f t="shared" si="10"/>
        <v>4698</v>
      </c>
      <c r="ND32">
        <f t="shared" si="10"/>
        <v>145</v>
      </c>
      <c r="NE32">
        <f t="shared" si="10"/>
        <v>22571</v>
      </c>
      <c r="NF32">
        <f t="shared" si="10"/>
        <v>4850</v>
      </c>
      <c r="NG32">
        <f t="shared" si="10"/>
        <v>100</v>
      </c>
      <c r="NH32">
        <f t="shared" si="10"/>
        <v>26948</v>
      </c>
      <c r="NI32">
        <f t="shared" si="10"/>
        <v>5202</v>
      </c>
      <c r="NJ32">
        <f t="shared" si="10"/>
        <v>107</v>
      </c>
      <c r="NK32">
        <f t="shared" si="10"/>
        <v>25288</v>
      </c>
      <c r="NL32">
        <f t="shared" si="10"/>
        <v>5161</v>
      </c>
      <c r="NM32">
        <f t="shared" si="10"/>
        <v>107</v>
      </c>
      <c r="NN32">
        <f t="shared" si="10"/>
        <v>0</v>
      </c>
      <c r="NO32">
        <f t="shared" si="9"/>
        <v>0</v>
      </c>
      <c r="NP32">
        <f t="shared" si="9"/>
        <v>0</v>
      </c>
      <c r="NQ32">
        <f t="shared" si="9"/>
        <v>0</v>
      </c>
      <c r="NR32">
        <f t="shared" si="9"/>
        <v>0</v>
      </c>
      <c r="NS32">
        <f t="shared" si="9"/>
        <v>0</v>
      </c>
      <c r="NT32">
        <f t="shared" si="9"/>
        <v>0</v>
      </c>
      <c r="NU32">
        <f t="shared" si="9"/>
        <v>0</v>
      </c>
      <c r="NV32">
        <f t="shared" si="9"/>
        <v>0</v>
      </c>
      <c r="NW32">
        <f t="shared" si="9"/>
        <v>0</v>
      </c>
      <c r="NX32">
        <f t="shared" si="9"/>
        <v>0</v>
      </c>
      <c r="NY32">
        <f t="shared" si="8"/>
        <v>0</v>
      </c>
      <c r="NZ32">
        <f t="shared" si="7"/>
        <v>0</v>
      </c>
      <c r="OA32">
        <f t="shared" si="7"/>
        <v>0</v>
      </c>
      <c r="OB32">
        <f t="shared" si="7"/>
        <v>0</v>
      </c>
      <c r="OC32">
        <f t="shared" si="7"/>
        <v>0</v>
      </c>
      <c r="OD32">
        <f t="shared" si="7"/>
        <v>0</v>
      </c>
      <c r="OE32">
        <f t="shared" si="7"/>
        <v>0</v>
      </c>
      <c r="OF32">
        <f t="shared" si="7"/>
        <v>0</v>
      </c>
      <c r="OG32">
        <f t="shared" si="7"/>
        <v>0</v>
      </c>
      <c r="OH32">
        <f t="shared" si="7"/>
        <v>0</v>
      </c>
      <c r="OI32" s="329"/>
      <c r="OJ32" s="330">
        <f t="shared" si="5"/>
        <v>124421</v>
      </c>
      <c r="OK32" s="331">
        <f t="shared" si="5"/>
        <v>25013</v>
      </c>
      <c r="OL32" s="332">
        <f t="shared" si="5"/>
        <v>583</v>
      </c>
      <c r="OM32">
        <v>20170320</v>
      </c>
    </row>
    <row r="33" spans="1:403">
      <c r="A33" t="s">
        <v>75</v>
      </c>
      <c r="B33" s="326">
        <v>29</v>
      </c>
      <c r="C33" s="214">
        <v>23</v>
      </c>
      <c r="D33" s="214">
        <v>1</v>
      </c>
      <c r="E33" s="214">
        <v>22</v>
      </c>
      <c r="F33" s="214">
        <v>24</v>
      </c>
      <c r="G33" s="214">
        <v>0</v>
      </c>
      <c r="H33" s="214">
        <v>26</v>
      </c>
      <c r="I33" s="214">
        <v>25</v>
      </c>
      <c r="J33" s="214">
        <v>0</v>
      </c>
      <c r="K33" s="214">
        <v>43</v>
      </c>
      <c r="L33" s="214">
        <v>26</v>
      </c>
      <c r="M33" s="214">
        <v>0</v>
      </c>
      <c r="N33" s="214">
        <v>41</v>
      </c>
      <c r="O33" s="214">
        <v>34</v>
      </c>
      <c r="P33" s="214">
        <v>0</v>
      </c>
      <c r="Q33" s="214">
        <v>37</v>
      </c>
      <c r="R33" s="214">
        <v>33</v>
      </c>
      <c r="S33" s="214">
        <v>0</v>
      </c>
      <c r="T33" s="214"/>
      <c r="U33" s="214"/>
      <c r="V33" s="214"/>
      <c r="W33" s="214"/>
      <c r="X33" s="214"/>
      <c r="Y33" s="214"/>
      <c r="Z33" s="214"/>
      <c r="AA33" s="214"/>
      <c r="AB33" s="214"/>
      <c r="AC33" s="214"/>
      <c r="AD33" s="214"/>
      <c r="AE33" s="214"/>
      <c r="AF33" s="214"/>
      <c r="AG33" s="214"/>
      <c r="AH33" s="214"/>
      <c r="AI33" s="214"/>
      <c r="AJ33" s="214"/>
      <c r="AK33" s="327"/>
      <c r="AL33">
        <v>41</v>
      </c>
      <c r="AM33">
        <v>4</v>
      </c>
      <c r="AN33">
        <v>0</v>
      </c>
      <c r="AO33">
        <v>34</v>
      </c>
      <c r="AP33">
        <v>8</v>
      </c>
      <c r="AQ33">
        <v>0</v>
      </c>
      <c r="AR33">
        <v>27</v>
      </c>
      <c r="AS33">
        <v>0</v>
      </c>
      <c r="AT33">
        <v>0</v>
      </c>
      <c r="AU33">
        <v>39</v>
      </c>
      <c r="AV33">
        <v>21</v>
      </c>
      <c r="AW33">
        <v>0</v>
      </c>
      <c r="AX33">
        <v>35</v>
      </c>
      <c r="AY33">
        <v>4</v>
      </c>
      <c r="AZ33">
        <v>0</v>
      </c>
      <c r="BA33">
        <v>18</v>
      </c>
      <c r="BB33">
        <v>8</v>
      </c>
      <c r="BC33">
        <v>0</v>
      </c>
      <c r="BV33" s="326">
        <v>0</v>
      </c>
      <c r="BW33" s="214">
        <v>2</v>
      </c>
      <c r="BX33" s="214">
        <v>0</v>
      </c>
      <c r="BY33" s="214">
        <v>4</v>
      </c>
      <c r="BZ33" s="214">
        <v>1</v>
      </c>
      <c r="CA33" s="214">
        <v>0</v>
      </c>
      <c r="CB33" s="214">
        <v>3</v>
      </c>
      <c r="CC33" s="214">
        <v>2</v>
      </c>
      <c r="CD33" s="214">
        <v>0</v>
      </c>
      <c r="CE33" s="214">
        <v>4</v>
      </c>
      <c r="CF33" s="214">
        <v>1</v>
      </c>
      <c r="CG33" s="214">
        <v>0</v>
      </c>
      <c r="CH33" s="214">
        <v>8</v>
      </c>
      <c r="CI33" s="214">
        <v>0</v>
      </c>
      <c r="CJ33" s="214">
        <v>0</v>
      </c>
      <c r="CK33" s="214">
        <v>5</v>
      </c>
      <c r="CL33" s="214">
        <v>1</v>
      </c>
      <c r="CM33" s="214">
        <v>0</v>
      </c>
      <c r="CN33" s="214"/>
      <c r="CO33" s="214"/>
      <c r="CP33" s="214"/>
      <c r="CQ33" s="214"/>
      <c r="CR33" s="214"/>
      <c r="CS33" s="214"/>
      <c r="CT33" s="214"/>
      <c r="CU33" s="214"/>
      <c r="CV33" s="214"/>
      <c r="CW33" s="214"/>
      <c r="CX33" s="214"/>
      <c r="CY33" s="214"/>
      <c r="CZ33" s="214"/>
      <c r="DA33" s="214"/>
      <c r="DB33" s="214"/>
      <c r="DC33" s="214"/>
      <c r="DD33" s="214"/>
      <c r="DE33" s="327"/>
      <c r="DF33">
        <v>20</v>
      </c>
      <c r="DG33">
        <v>2</v>
      </c>
      <c r="DH33">
        <v>0</v>
      </c>
      <c r="DI33">
        <v>14</v>
      </c>
      <c r="DJ33">
        <v>1</v>
      </c>
      <c r="DK33">
        <v>0</v>
      </c>
      <c r="DL33">
        <v>10</v>
      </c>
      <c r="DM33">
        <v>2</v>
      </c>
      <c r="DN33">
        <v>0</v>
      </c>
      <c r="DO33">
        <v>20</v>
      </c>
      <c r="DP33">
        <v>2</v>
      </c>
      <c r="DQ33">
        <v>0</v>
      </c>
      <c r="DR33">
        <v>22</v>
      </c>
      <c r="DS33">
        <v>0</v>
      </c>
      <c r="DT33">
        <v>0</v>
      </c>
      <c r="DU33">
        <v>18</v>
      </c>
      <c r="DV33">
        <v>5</v>
      </c>
      <c r="DW33">
        <v>0</v>
      </c>
      <c r="EP33" s="326">
        <v>4</v>
      </c>
      <c r="EQ33" s="214">
        <v>0</v>
      </c>
      <c r="ER33" s="214">
        <v>0</v>
      </c>
      <c r="ES33" s="214">
        <v>3</v>
      </c>
      <c r="ET33" s="214">
        <v>1</v>
      </c>
      <c r="EU33" s="214">
        <v>0</v>
      </c>
      <c r="EV33" s="214">
        <v>11</v>
      </c>
      <c r="EW33" s="214">
        <v>0</v>
      </c>
      <c r="EX33" s="214">
        <v>0</v>
      </c>
      <c r="EY33" s="214">
        <v>8</v>
      </c>
      <c r="EZ33" s="214">
        <v>2</v>
      </c>
      <c r="FA33" s="214">
        <v>0</v>
      </c>
      <c r="FB33" s="214">
        <v>8</v>
      </c>
      <c r="FC33" s="214">
        <v>1</v>
      </c>
      <c r="FD33" s="214">
        <v>0</v>
      </c>
      <c r="FE33" s="214">
        <v>8</v>
      </c>
      <c r="FF33" s="214">
        <v>2</v>
      </c>
      <c r="FG33" s="214">
        <v>0</v>
      </c>
      <c r="FH33" s="214"/>
      <c r="FI33" s="214"/>
      <c r="FJ33" s="214"/>
      <c r="FK33" s="214"/>
      <c r="FL33" s="214"/>
      <c r="FM33" s="214"/>
      <c r="FN33" s="214"/>
      <c r="FO33" s="214"/>
      <c r="FP33" s="214"/>
      <c r="FQ33" s="214"/>
      <c r="FR33" s="214"/>
      <c r="FS33" s="214"/>
      <c r="FT33" s="214"/>
      <c r="FU33" s="214"/>
      <c r="FV33" s="214"/>
      <c r="FW33" s="214"/>
      <c r="FX33" s="214"/>
      <c r="FY33" s="327"/>
      <c r="FZ33">
        <v>16</v>
      </c>
      <c r="GA33">
        <v>2</v>
      </c>
      <c r="GB33">
        <v>0</v>
      </c>
      <c r="GC33">
        <v>17</v>
      </c>
      <c r="GD33">
        <v>0</v>
      </c>
      <c r="GE33">
        <v>0</v>
      </c>
      <c r="GF33">
        <v>21</v>
      </c>
      <c r="GG33">
        <v>4</v>
      </c>
      <c r="GH33">
        <v>0</v>
      </c>
      <c r="GI33">
        <v>26</v>
      </c>
      <c r="GJ33">
        <v>0</v>
      </c>
      <c r="GK33">
        <v>0</v>
      </c>
      <c r="GL33">
        <v>19</v>
      </c>
      <c r="GM33">
        <v>0</v>
      </c>
      <c r="GN33">
        <v>0</v>
      </c>
      <c r="GO33">
        <v>21</v>
      </c>
      <c r="GP33">
        <v>0</v>
      </c>
      <c r="GQ33">
        <v>0</v>
      </c>
      <c r="HJ33" s="326">
        <v>161</v>
      </c>
      <c r="HK33" s="214">
        <v>0</v>
      </c>
      <c r="HL33" s="214">
        <v>0</v>
      </c>
      <c r="HM33" s="214">
        <v>187</v>
      </c>
      <c r="HN33" s="214">
        <v>0</v>
      </c>
      <c r="HO33" s="214">
        <v>0</v>
      </c>
      <c r="HP33" s="214">
        <v>179</v>
      </c>
      <c r="HQ33" s="214">
        <v>0</v>
      </c>
      <c r="HR33" s="214">
        <v>0</v>
      </c>
      <c r="HS33" s="214">
        <v>187</v>
      </c>
      <c r="HT33" s="214">
        <v>0</v>
      </c>
      <c r="HU33" s="214">
        <v>0</v>
      </c>
      <c r="HV33" s="214">
        <v>272</v>
      </c>
      <c r="HW33" s="214">
        <v>0</v>
      </c>
      <c r="HX33" s="214">
        <v>0</v>
      </c>
      <c r="HY33" s="214">
        <v>331</v>
      </c>
      <c r="HZ33" s="214">
        <v>0</v>
      </c>
      <c r="IA33" s="214">
        <v>0</v>
      </c>
      <c r="IB33" s="214"/>
      <c r="IC33" s="214">
        <v>0</v>
      </c>
      <c r="ID33" s="214"/>
      <c r="IE33" s="214"/>
      <c r="IF33" s="214">
        <v>0</v>
      </c>
      <c r="IG33" s="214"/>
      <c r="IH33" s="214"/>
      <c r="II33" s="214">
        <v>0</v>
      </c>
      <c r="IJ33" s="214"/>
      <c r="IK33" s="214"/>
      <c r="IL33" s="214">
        <v>0</v>
      </c>
      <c r="IM33" s="214"/>
      <c r="IN33" s="214"/>
      <c r="IO33" s="214">
        <v>0</v>
      </c>
      <c r="IP33" s="214"/>
      <c r="IQ33" s="214"/>
      <c r="IR33" s="214">
        <v>0</v>
      </c>
      <c r="IS33" s="327"/>
      <c r="IT33">
        <v>5</v>
      </c>
      <c r="IU33">
        <v>0</v>
      </c>
      <c r="IV33">
        <v>0</v>
      </c>
      <c r="IW33">
        <v>13</v>
      </c>
      <c r="IX33">
        <v>4</v>
      </c>
      <c r="IY33">
        <v>0</v>
      </c>
      <c r="IZ33">
        <v>10</v>
      </c>
      <c r="JA33">
        <v>0</v>
      </c>
      <c r="JB33">
        <v>0</v>
      </c>
      <c r="JC33">
        <v>10</v>
      </c>
      <c r="JD33">
        <v>0</v>
      </c>
      <c r="JE33">
        <v>0</v>
      </c>
      <c r="JF33">
        <v>11</v>
      </c>
      <c r="JG33">
        <v>0</v>
      </c>
      <c r="JH33">
        <v>0</v>
      </c>
      <c r="JI33">
        <v>12</v>
      </c>
      <c r="JJ33">
        <v>1</v>
      </c>
      <c r="JK33">
        <v>0</v>
      </c>
      <c r="KD33" s="326">
        <v>32</v>
      </c>
      <c r="KE33" s="214">
        <v>1</v>
      </c>
      <c r="KF33" s="214">
        <v>0</v>
      </c>
      <c r="KG33" s="214">
        <v>25</v>
      </c>
      <c r="KH33" s="214">
        <v>12</v>
      </c>
      <c r="KI33" s="214">
        <v>0</v>
      </c>
      <c r="KJ33" s="214">
        <v>16</v>
      </c>
      <c r="KK33" s="214">
        <v>7</v>
      </c>
      <c r="KL33" s="214">
        <v>0</v>
      </c>
      <c r="KM33" s="214">
        <v>29</v>
      </c>
      <c r="KN33" s="214">
        <v>4</v>
      </c>
      <c r="KO33" s="214">
        <v>0</v>
      </c>
      <c r="KP33" s="214">
        <v>34</v>
      </c>
      <c r="KQ33" s="214">
        <v>3</v>
      </c>
      <c r="KR33" s="214">
        <v>0</v>
      </c>
      <c r="KS33" s="214">
        <v>43</v>
      </c>
      <c r="KT33" s="214">
        <v>8</v>
      </c>
      <c r="KU33" s="214">
        <v>0</v>
      </c>
      <c r="KV33" s="214"/>
      <c r="KW33" s="214"/>
      <c r="KX33" s="214"/>
      <c r="KY33" s="214"/>
      <c r="KZ33" s="214"/>
      <c r="LA33" s="214"/>
      <c r="LB33" s="214"/>
      <c r="LC33" s="214"/>
      <c r="LD33" s="214"/>
      <c r="LE33" s="214"/>
      <c r="LF33" s="214"/>
      <c r="LG33" s="214"/>
      <c r="LH33" s="214"/>
      <c r="LI33" s="214"/>
      <c r="LJ33" s="214"/>
      <c r="LK33" s="214"/>
      <c r="LL33" s="214"/>
      <c r="LM33" s="327"/>
      <c r="LN33">
        <v>0</v>
      </c>
      <c r="LO33">
        <v>1</v>
      </c>
      <c r="LP33">
        <v>0</v>
      </c>
      <c r="LQ33">
        <v>1</v>
      </c>
      <c r="LR33">
        <v>0</v>
      </c>
      <c r="LS33">
        <v>0</v>
      </c>
      <c r="LT33">
        <v>0</v>
      </c>
      <c r="LU33">
        <v>1</v>
      </c>
      <c r="LV33">
        <v>0</v>
      </c>
      <c r="LW33">
        <v>2</v>
      </c>
      <c r="LX33">
        <v>0</v>
      </c>
      <c r="LY33">
        <v>0</v>
      </c>
      <c r="LZ33">
        <v>3</v>
      </c>
      <c r="MA33">
        <v>0</v>
      </c>
      <c r="MB33">
        <v>0</v>
      </c>
      <c r="MC33">
        <v>1</v>
      </c>
      <c r="MD33">
        <v>1</v>
      </c>
      <c r="ME33">
        <v>0</v>
      </c>
      <c r="MX33" s="328">
        <v>20170310</v>
      </c>
      <c r="MY33">
        <f t="shared" ref="MY33:NI69" si="11">SUM(B33+AL33+BV33+DF33+EP33+FZ33+HJ33+IT33+KD33+LN33)</f>
        <v>308</v>
      </c>
      <c r="MZ33">
        <f t="shared" si="11"/>
        <v>35</v>
      </c>
      <c r="NA33">
        <f t="shared" si="11"/>
        <v>1</v>
      </c>
      <c r="NB33">
        <f t="shared" si="10"/>
        <v>320</v>
      </c>
      <c r="NC33">
        <f t="shared" si="10"/>
        <v>51</v>
      </c>
      <c r="ND33">
        <f t="shared" si="10"/>
        <v>0</v>
      </c>
      <c r="NE33">
        <f t="shared" si="10"/>
        <v>303</v>
      </c>
      <c r="NF33">
        <f t="shared" si="10"/>
        <v>41</v>
      </c>
      <c r="NG33">
        <f t="shared" si="10"/>
        <v>0</v>
      </c>
      <c r="NH33">
        <f t="shared" si="10"/>
        <v>368</v>
      </c>
      <c r="NI33">
        <f t="shared" si="10"/>
        <v>56</v>
      </c>
      <c r="NJ33">
        <f t="shared" si="10"/>
        <v>0</v>
      </c>
      <c r="NK33">
        <f t="shared" si="10"/>
        <v>453</v>
      </c>
      <c r="NL33">
        <f t="shared" si="10"/>
        <v>42</v>
      </c>
      <c r="NM33">
        <f t="shared" si="10"/>
        <v>0</v>
      </c>
      <c r="NN33">
        <f t="shared" si="10"/>
        <v>494</v>
      </c>
      <c r="NO33">
        <f t="shared" si="9"/>
        <v>59</v>
      </c>
      <c r="NP33">
        <f t="shared" si="9"/>
        <v>0</v>
      </c>
      <c r="NQ33">
        <f t="shared" si="9"/>
        <v>0</v>
      </c>
      <c r="NR33">
        <f t="shared" si="9"/>
        <v>0</v>
      </c>
      <c r="NS33">
        <f t="shared" si="9"/>
        <v>0</v>
      </c>
      <c r="NT33">
        <f t="shared" si="9"/>
        <v>0</v>
      </c>
      <c r="NU33">
        <f t="shared" si="9"/>
        <v>0</v>
      </c>
      <c r="NV33">
        <f t="shared" si="9"/>
        <v>0</v>
      </c>
      <c r="NW33">
        <f t="shared" si="9"/>
        <v>0</v>
      </c>
      <c r="NX33">
        <f t="shared" si="9"/>
        <v>0</v>
      </c>
      <c r="NY33">
        <f t="shared" si="8"/>
        <v>0</v>
      </c>
      <c r="NZ33">
        <f t="shared" si="7"/>
        <v>0</v>
      </c>
      <c r="OA33">
        <f t="shared" si="7"/>
        <v>0</v>
      </c>
      <c r="OB33">
        <f t="shared" si="7"/>
        <v>0</v>
      </c>
      <c r="OC33">
        <f t="shared" si="7"/>
        <v>0</v>
      </c>
      <c r="OD33">
        <f t="shared" si="7"/>
        <v>0</v>
      </c>
      <c r="OE33">
        <f t="shared" si="7"/>
        <v>0</v>
      </c>
      <c r="OF33">
        <f t="shared" si="7"/>
        <v>0</v>
      </c>
      <c r="OG33">
        <f t="shared" si="7"/>
        <v>0</v>
      </c>
      <c r="OH33">
        <f t="shared" si="7"/>
        <v>0</v>
      </c>
      <c r="OI33" s="329"/>
      <c r="OJ33" s="330">
        <f t="shared" si="5"/>
        <v>2246</v>
      </c>
      <c r="OK33" s="331">
        <f t="shared" si="5"/>
        <v>284</v>
      </c>
      <c r="OL33" s="332">
        <f t="shared" si="5"/>
        <v>1</v>
      </c>
      <c r="OM33">
        <v>20170406</v>
      </c>
    </row>
    <row r="34" spans="1:403">
      <c r="A34" t="s">
        <v>76</v>
      </c>
      <c r="B34" s="326">
        <v>109</v>
      </c>
      <c r="C34" s="214">
        <v>157</v>
      </c>
      <c r="D34" s="214">
        <v>6</v>
      </c>
      <c r="E34" s="214">
        <v>138</v>
      </c>
      <c r="F34" s="214">
        <v>209</v>
      </c>
      <c r="G34" s="214">
        <v>7</v>
      </c>
      <c r="H34" s="214">
        <v>126</v>
      </c>
      <c r="I34" s="214">
        <v>173</v>
      </c>
      <c r="J34" s="214">
        <v>1</v>
      </c>
      <c r="K34" s="214">
        <v>141</v>
      </c>
      <c r="L34" s="214">
        <v>227</v>
      </c>
      <c r="M34" s="214">
        <v>2</v>
      </c>
      <c r="N34" s="214">
        <v>122</v>
      </c>
      <c r="O34" s="214">
        <v>236</v>
      </c>
      <c r="P34" s="214">
        <v>4</v>
      </c>
      <c r="Q34" s="214">
        <v>151</v>
      </c>
      <c r="R34" s="214">
        <v>230</v>
      </c>
      <c r="S34" s="214">
        <v>4</v>
      </c>
      <c r="T34" s="214"/>
      <c r="U34" s="214"/>
      <c r="V34" s="214"/>
      <c r="W34" s="214"/>
      <c r="X34" s="214"/>
      <c r="Y34" s="214"/>
      <c r="Z34" s="214"/>
      <c r="AA34" s="214"/>
      <c r="AB34" s="214"/>
      <c r="AC34" s="214"/>
      <c r="AD34" s="214"/>
      <c r="AE34" s="214"/>
      <c r="AF34" s="214"/>
      <c r="AG34" s="214"/>
      <c r="AH34" s="214"/>
      <c r="AI34" s="214"/>
      <c r="AJ34" s="214"/>
      <c r="AK34" s="327"/>
      <c r="AL34">
        <v>241</v>
      </c>
      <c r="AM34">
        <v>62</v>
      </c>
      <c r="AO34">
        <v>236</v>
      </c>
      <c r="AP34">
        <v>42</v>
      </c>
      <c r="AQ34">
        <v>1</v>
      </c>
      <c r="AR34">
        <v>233</v>
      </c>
      <c r="AS34">
        <v>54</v>
      </c>
      <c r="AU34">
        <v>290</v>
      </c>
      <c r="AV34">
        <v>63</v>
      </c>
      <c r="AX34">
        <v>227</v>
      </c>
      <c r="AY34">
        <v>52</v>
      </c>
      <c r="BA34">
        <v>291</v>
      </c>
      <c r="BB34">
        <v>48</v>
      </c>
      <c r="BV34" s="326">
        <v>34</v>
      </c>
      <c r="BW34" s="214">
        <v>31</v>
      </c>
      <c r="BX34" s="214"/>
      <c r="BY34" s="214">
        <v>36</v>
      </c>
      <c r="BZ34" s="214">
        <v>66</v>
      </c>
      <c r="CA34" s="214">
        <v>1</v>
      </c>
      <c r="CB34" s="214">
        <v>54</v>
      </c>
      <c r="CC34" s="214">
        <v>53</v>
      </c>
      <c r="CD34" s="214"/>
      <c r="CE34" s="214">
        <v>54</v>
      </c>
      <c r="CF34" s="214">
        <v>78</v>
      </c>
      <c r="CG34" s="214"/>
      <c r="CH34" s="214">
        <v>42</v>
      </c>
      <c r="CI34" s="214">
        <v>77</v>
      </c>
      <c r="CJ34" s="214"/>
      <c r="CK34" s="214">
        <v>32</v>
      </c>
      <c r="CL34" s="214">
        <v>80</v>
      </c>
      <c r="CM34" s="214"/>
      <c r="CN34" s="214"/>
      <c r="CO34" s="214"/>
      <c r="CP34" s="214"/>
      <c r="CQ34" s="214"/>
      <c r="CR34" s="214"/>
      <c r="CS34" s="214"/>
      <c r="CT34" s="214"/>
      <c r="CU34" s="214"/>
      <c r="CV34" s="214"/>
      <c r="CW34" s="214"/>
      <c r="CX34" s="214"/>
      <c r="CY34" s="214"/>
      <c r="CZ34" s="214"/>
      <c r="DA34" s="214"/>
      <c r="DB34" s="214"/>
      <c r="DC34" s="214"/>
      <c r="DD34" s="214"/>
      <c r="DE34" s="327"/>
      <c r="DF34">
        <v>103</v>
      </c>
      <c r="DG34">
        <v>4</v>
      </c>
      <c r="DI34">
        <v>96</v>
      </c>
      <c r="DJ34">
        <v>7</v>
      </c>
      <c r="DL34">
        <v>122</v>
      </c>
      <c r="DM34">
        <v>10</v>
      </c>
      <c r="DO34">
        <v>112</v>
      </c>
      <c r="DP34">
        <v>8</v>
      </c>
      <c r="DQ34">
        <v>1</v>
      </c>
      <c r="DR34">
        <v>112</v>
      </c>
      <c r="DS34">
        <v>13</v>
      </c>
      <c r="DT34">
        <v>1</v>
      </c>
      <c r="DU34">
        <v>114</v>
      </c>
      <c r="DV34">
        <v>9</v>
      </c>
      <c r="EP34" s="326">
        <v>59</v>
      </c>
      <c r="EQ34" s="214">
        <v>51</v>
      </c>
      <c r="ER34" s="214">
        <v>4</v>
      </c>
      <c r="ES34" s="214">
        <v>69</v>
      </c>
      <c r="ET34" s="214">
        <v>60</v>
      </c>
      <c r="EU34" s="214">
        <v>1</v>
      </c>
      <c r="EV34" s="214">
        <v>55</v>
      </c>
      <c r="EW34" s="214">
        <v>34</v>
      </c>
      <c r="EX34" s="214">
        <v>2</v>
      </c>
      <c r="EY34" s="214">
        <v>69</v>
      </c>
      <c r="EZ34" s="214">
        <v>42</v>
      </c>
      <c r="FA34" s="214">
        <v>1</v>
      </c>
      <c r="FB34" s="214">
        <v>82</v>
      </c>
      <c r="FC34" s="214">
        <v>40</v>
      </c>
      <c r="FD34" s="214">
        <v>1</v>
      </c>
      <c r="FE34" s="214">
        <v>104</v>
      </c>
      <c r="FF34" s="214">
        <v>34</v>
      </c>
      <c r="FG34" s="214">
        <v>2</v>
      </c>
      <c r="FH34" s="214"/>
      <c r="FI34" s="214"/>
      <c r="FJ34" s="214"/>
      <c r="FK34" s="214"/>
      <c r="FL34" s="214"/>
      <c r="FM34" s="214"/>
      <c r="FN34" s="214"/>
      <c r="FO34" s="214"/>
      <c r="FP34" s="214"/>
      <c r="FQ34" s="214"/>
      <c r="FR34" s="214"/>
      <c r="FS34" s="214"/>
      <c r="FT34" s="214"/>
      <c r="FU34" s="214"/>
      <c r="FV34" s="214"/>
      <c r="FW34" s="214"/>
      <c r="FX34" s="214"/>
      <c r="FY34" s="327"/>
      <c r="FZ34">
        <v>197</v>
      </c>
      <c r="GA34">
        <v>54</v>
      </c>
      <c r="GC34">
        <v>166</v>
      </c>
      <c r="GD34">
        <v>57</v>
      </c>
      <c r="GF34">
        <v>180</v>
      </c>
      <c r="GG34">
        <v>58</v>
      </c>
      <c r="GH34">
        <v>1</v>
      </c>
      <c r="GI34">
        <v>223</v>
      </c>
      <c r="GJ34">
        <v>54</v>
      </c>
      <c r="GL34">
        <v>166</v>
      </c>
      <c r="GM34">
        <v>45</v>
      </c>
      <c r="GO34">
        <v>193</v>
      </c>
      <c r="GP34">
        <v>47</v>
      </c>
      <c r="HJ34" s="326">
        <v>1415</v>
      </c>
      <c r="HK34" s="214">
        <v>0</v>
      </c>
      <c r="HL34" s="214"/>
      <c r="HM34" s="214">
        <v>1342</v>
      </c>
      <c r="HN34" s="214">
        <v>0</v>
      </c>
      <c r="HO34" s="214"/>
      <c r="HP34" s="214">
        <v>1074</v>
      </c>
      <c r="HQ34" s="214">
        <v>0</v>
      </c>
      <c r="HR34" s="214"/>
      <c r="HS34" s="214">
        <v>1608</v>
      </c>
      <c r="HT34" s="214">
        <v>0</v>
      </c>
      <c r="HU34" s="214"/>
      <c r="HV34" s="214">
        <v>1312</v>
      </c>
      <c r="HW34" s="214">
        <v>0</v>
      </c>
      <c r="HX34" s="214"/>
      <c r="HY34" s="214">
        <v>1378</v>
      </c>
      <c r="HZ34" s="214">
        <v>0</v>
      </c>
      <c r="IA34" s="214"/>
      <c r="IB34" s="214"/>
      <c r="IC34" s="214">
        <v>0</v>
      </c>
      <c r="ID34" s="214"/>
      <c r="IE34" s="214"/>
      <c r="IF34" s="214">
        <v>0</v>
      </c>
      <c r="IG34" s="214"/>
      <c r="IH34" s="214"/>
      <c r="II34" s="214">
        <v>0</v>
      </c>
      <c r="IJ34" s="214"/>
      <c r="IK34" s="214"/>
      <c r="IL34" s="214">
        <v>0</v>
      </c>
      <c r="IM34" s="214"/>
      <c r="IN34" s="214"/>
      <c r="IO34" s="214">
        <v>0</v>
      </c>
      <c r="IP34" s="214"/>
      <c r="IQ34" s="214"/>
      <c r="IR34" s="214">
        <v>0</v>
      </c>
      <c r="IS34" s="327"/>
      <c r="IT34">
        <v>100</v>
      </c>
      <c r="IU34">
        <v>58</v>
      </c>
      <c r="IW34">
        <v>99</v>
      </c>
      <c r="IX34">
        <v>67</v>
      </c>
      <c r="IZ34">
        <v>107</v>
      </c>
      <c r="JA34">
        <v>111</v>
      </c>
      <c r="JC34">
        <v>114</v>
      </c>
      <c r="JD34">
        <v>75</v>
      </c>
      <c r="JE34">
        <v>1</v>
      </c>
      <c r="JF34">
        <v>111</v>
      </c>
      <c r="JG34">
        <v>98</v>
      </c>
      <c r="JI34">
        <v>114</v>
      </c>
      <c r="JJ34">
        <v>115</v>
      </c>
      <c r="KD34" s="326">
        <v>134</v>
      </c>
      <c r="KE34" s="214">
        <v>105</v>
      </c>
      <c r="KF34" s="214">
        <v>1</v>
      </c>
      <c r="KG34" s="214">
        <v>138</v>
      </c>
      <c r="KH34" s="214">
        <v>105</v>
      </c>
      <c r="KI34" s="214"/>
      <c r="KJ34" s="214">
        <v>168</v>
      </c>
      <c r="KK34" s="214">
        <v>89</v>
      </c>
      <c r="KL34" s="214"/>
      <c r="KM34" s="214">
        <v>158</v>
      </c>
      <c r="KN34" s="214">
        <v>154</v>
      </c>
      <c r="KO34" s="214">
        <v>2</v>
      </c>
      <c r="KP34" s="214">
        <v>138</v>
      </c>
      <c r="KQ34" s="214">
        <v>143</v>
      </c>
      <c r="KR34" s="214">
        <v>3</v>
      </c>
      <c r="KS34" s="214">
        <v>165</v>
      </c>
      <c r="KT34" s="214">
        <v>140</v>
      </c>
      <c r="KU34" s="214">
        <v>1</v>
      </c>
      <c r="KV34" s="214"/>
      <c r="KW34" s="214"/>
      <c r="KX34" s="214"/>
      <c r="KY34" s="214"/>
      <c r="KZ34" s="214"/>
      <c r="LA34" s="214"/>
      <c r="LB34" s="214"/>
      <c r="LC34" s="214"/>
      <c r="LD34" s="214"/>
      <c r="LE34" s="214"/>
      <c r="LF34" s="214"/>
      <c r="LG34" s="214"/>
      <c r="LH34" s="214"/>
      <c r="LI34" s="214"/>
      <c r="LJ34" s="214"/>
      <c r="LK34" s="214"/>
      <c r="LL34" s="214"/>
      <c r="LM34" s="327"/>
      <c r="LN34">
        <v>10</v>
      </c>
      <c r="LO34">
        <v>57</v>
      </c>
      <c r="LP34">
        <v>1</v>
      </c>
      <c r="LQ34">
        <v>12</v>
      </c>
      <c r="LR34">
        <v>77</v>
      </c>
      <c r="LS34">
        <v>2</v>
      </c>
      <c r="LT34">
        <v>3</v>
      </c>
      <c r="LU34">
        <v>58</v>
      </c>
      <c r="LW34">
        <v>6</v>
      </c>
      <c r="LX34">
        <v>56</v>
      </c>
      <c r="LY34">
        <v>1</v>
      </c>
      <c r="LZ34">
        <v>5</v>
      </c>
      <c r="MA34">
        <v>55</v>
      </c>
      <c r="MC34">
        <v>10</v>
      </c>
      <c r="MD34">
        <v>58</v>
      </c>
      <c r="MX34" s="328">
        <v>20170307</v>
      </c>
      <c r="MY34">
        <f t="shared" si="11"/>
        <v>2402</v>
      </c>
      <c r="MZ34">
        <f t="shared" si="11"/>
        <v>579</v>
      </c>
      <c r="NA34">
        <f t="shared" si="11"/>
        <v>12</v>
      </c>
      <c r="NB34">
        <f t="shared" si="10"/>
        <v>2332</v>
      </c>
      <c r="NC34">
        <f t="shared" si="10"/>
        <v>690</v>
      </c>
      <c r="ND34">
        <f t="shared" si="10"/>
        <v>12</v>
      </c>
      <c r="NE34">
        <f t="shared" si="10"/>
        <v>2122</v>
      </c>
      <c r="NF34">
        <f t="shared" si="10"/>
        <v>640</v>
      </c>
      <c r="NG34">
        <f t="shared" si="10"/>
        <v>4</v>
      </c>
      <c r="NH34">
        <f t="shared" si="10"/>
        <v>2775</v>
      </c>
      <c r="NI34">
        <f t="shared" si="10"/>
        <v>757</v>
      </c>
      <c r="NJ34">
        <f t="shared" si="10"/>
        <v>8</v>
      </c>
      <c r="NK34">
        <f t="shared" si="10"/>
        <v>2317</v>
      </c>
      <c r="NL34">
        <f t="shared" si="10"/>
        <v>759</v>
      </c>
      <c r="NM34">
        <f t="shared" si="10"/>
        <v>9</v>
      </c>
      <c r="NN34">
        <f t="shared" si="10"/>
        <v>2552</v>
      </c>
      <c r="NO34">
        <f t="shared" si="9"/>
        <v>761</v>
      </c>
      <c r="NP34">
        <f t="shared" si="9"/>
        <v>7</v>
      </c>
      <c r="NQ34">
        <f t="shared" si="9"/>
        <v>0</v>
      </c>
      <c r="NR34">
        <f t="shared" si="9"/>
        <v>0</v>
      </c>
      <c r="NS34">
        <f t="shared" si="9"/>
        <v>0</v>
      </c>
      <c r="NT34">
        <f t="shared" si="9"/>
        <v>0</v>
      </c>
      <c r="NU34">
        <f t="shared" si="9"/>
        <v>0</v>
      </c>
      <c r="NV34">
        <f t="shared" si="9"/>
        <v>0</v>
      </c>
      <c r="NW34">
        <f t="shared" si="9"/>
        <v>0</v>
      </c>
      <c r="NX34">
        <f t="shared" si="9"/>
        <v>0</v>
      </c>
      <c r="NY34">
        <f t="shared" si="8"/>
        <v>0</v>
      </c>
      <c r="NZ34">
        <f t="shared" si="7"/>
        <v>0</v>
      </c>
      <c r="OA34">
        <f t="shared" si="7"/>
        <v>0</v>
      </c>
      <c r="OB34">
        <f t="shared" si="7"/>
        <v>0</v>
      </c>
      <c r="OC34">
        <f t="shared" si="7"/>
        <v>0</v>
      </c>
      <c r="OD34">
        <f t="shared" si="7"/>
        <v>0</v>
      </c>
      <c r="OE34">
        <f t="shared" si="7"/>
        <v>0</v>
      </c>
      <c r="OF34">
        <f t="shared" si="7"/>
        <v>0</v>
      </c>
      <c r="OG34">
        <f t="shared" si="7"/>
        <v>0</v>
      </c>
      <c r="OH34">
        <f t="shared" si="7"/>
        <v>0</v>
      </c>
      <c r="OI34" s="329"/>
      <c r="OJ34" s="330">
        <f t="shared" si="5"/>
        <v>14500</v>
      </c>
      <c r="OK34" s="331">
        <f t="shared" si="5"/>
        <v>4186</v>
      </c>
      <c r="OL34" s="332">
        <f t="shared" si="5"/>
        <v>52</v>
      </c>
      <c r="OM34">
        <v>20170406</v>
      </c>
    </row>
    <row r="35" spans="1:403">
      <c r="A35" t="s">
        <v>77</v>
      </c>
      <c r="B35" s="326">
        <v>53</v>
      </c>
      <c r="C35" s="214">
        <v>14</v>
      </c>
      <c r="D35" s="214">
        <v>3</v>
      </c>
      <c r="E35" s="214">
        <v>68</v>
      </c>
      <c r="F35" s="214">
        <v>37</v>
      </c>
      <c r="G35" s="214">
        <v>4</v>
      </c>
      <c r="H35" s="214">
        <v>82</v>
      </c>
      <c r="I35" s="214">
        <v>31</v>
      </c>
      <c r="J35" s="214">
        <v>1</v>
      </c>
      <c r="K35" s="214">
        <v>71</v>
      </c>
      <c r="L35" s="214">
        <v>27</v>
      </c>
      <c r="M35" s="214">
        <v>1</v>
      </c>
      <c r="N35" s="214">
        <v>64</v>
      </c>
      <c r="O35" s="214">
        <v>36</v>
      </c>
      <c r="P35" s="214">
        <v>0</v>
      </c>
      <c r="Q35" s="214"/>
      <c r="R35" s="214"/>
      <c r="S35" s="214"/>
      <c r="T35" s="214"/>
      <c r="U35" s="214"/>
      <c r="V35" s="214"/>
      <c r="W35" s="214"/>
      <c r="X35" s="214"/>
      <c r="Y35" s="214"/>
      <c r="Z35" s="214"/>
      <c r="AA35" s="214"/>
      <c r="AB35" s="214"/>
      <c r="AC35" s="214"/>
      <c r="AD35" s="214"/>
      <c r="AE35" s="214"/>
      <c r="AF35" s="214"/>
      <c r="AG35" s="214"/>
      <c r="AH35" s="214"/>
      <c r="AI35" s="214"/>
      <c r="AJ35" s="214"/>
      <c r="AK35" s="327"/>
      <c r="AL35">
        <v>58</v>
      </c>
      <c r="AM35">
        <v>1</v>
      </c>
      <c r="AN35">
        <v>0</v>
      </c>
      <c r="AO35">
        <v>35</v>
      </c>
      <c r="AP35">
        <v>0</v>
      </c>
      <c r="AQ35">
        <v>0</v>
      </c>
      <c r="AR35">
        <v>51</v>
      </c>
      <c r="AS35">
        <v>7</v>
      </c>
      <c r="AT35">
        <v>0</v>
      </c>
      <c r="AU35">
        <v>43</v>
      </c>
      <c r="AV35">
        <v>8</v>
      </c>
      <c r="AW35">
        <v>0</v>
      </c>
      <c r="AX35">
        <v>56</v>
      </c>
      <c r="AY35">
        <v>8</v>
      </c>
      <c r="AZ35">
        <v>0</v>
      </c>
      <c r="BV35" s="326">
        <v>9</v>
      </c>
      <c r="BW35" s="214">
        <v>4</v>
      </c>
      <c r="BX35" s="214">
        <v>0</v>
      </c>
      <c r="BY35" s="214">
        <v>3</v>
      </c>
      <c r="BZ35" s="214">
        <v>1</v>
      </c>
      <c r="CA35" s="214">
        <v>0</v>
      </c>
      <c r="CB35" s="214">
        <v>10</v>
      </c>
      <c r="CC35" s="214">
        <v>8</v>
      </c>
      <c r="CD35" s="214">
        <v>0</v>
      </c>
      <c r="CE35" s="214">
        <v>17</v>
      </c>
      <c r="CF35" s="214">
        <v>0</v>
      </c>
      <c r="CG35" s="214">
        <v>0</v>
      </c>
      <c r="CH35" s="214">
        <v>18</v>
      </c>
      <c r="CI35" s="214">
        <v>8</v>
      </c>
      <c r="CJ35" s="214">
        <v>0</v>
      </c>
      <c r="CK35" s="214"/>
      <c r="CL35" s="214"/>
      <c r="CM35" s="214"/>
      <c r="CN35" s="214"/>
      <c r="CO35" s="214"/>
      <c r="CP35" s="214"/>
      <c r="CQ35" s="214"/>
      <c r="CR35" s="214"/>
      <c r="CS35" s="214"/>
      <c r="CT35" s="214"/>
      <c r="CU35" s="214"/>
      <c r="CV35" s="214"/>
      <c r="CW35" s="214"/>
      <c r="CX35" s="214"/>
      <c r="CY35" s="214"/>
      <c r="CZ35" s="214"/>
      <c r="DA35" s="214"/>
      <c r="DB35" s="214"/>
      <c r="DC35" s="214"/>
      <c r="DD35" s="214"/>
      <c r="DE35" s="327"/>
      <c r="DF35">
        <v>43</v>
      </c>
      <c r="DG35">
        <v>0</v>
      </c>
      <c r="DH35">
        <v>0</v>
      </c>
      <c r="DI35">
        <v>57</v>
      </c>
      <c r="DJ35">
        <v>0</v>
      </c>
      <c r="DK35">
        <v>0</v>
      </c>
      <c r="DL35">
        <v>41</v>
      </c>
      <c r="DM35">
        <v>1</v>
      </c>
      <c r="DN35">
        <v>0</v>
      </c>
      <c r="DO35">
        <v>45</v>
      </c>
      <c r="DP35">
        <v>5</v>
      </c>
      <c r="DQ35">
        <v>0</v>
      </c>
      <c r="DR35">
        <v>28</v>
      </c>
      <c r="DS35">
        <v>2</v>
      </c>
      <c r="DT35">
        <v>0</v>
      </c>
      <c r="EP35" s="326">
        <v>18</v>
      </c>
      <c r="EQ35" s="214">
        <v>11</v>
      </c>
      <c r="ER35" s="214">
        <v>1</v>
      </c>
      <c r="ES35" s="214">
        <v>20</v>
      </c>
      <c r="ET35" s="214">
        <v>12</v>
      </c>
      <c r="EU35" s="214">
        <v>1</v>
      </c>
      <c r="EV35" s="214">
        <v>18</v>
      </c>
      <c r="EW35" s="214">
        <v>5</v>
      </c>
      <c r="EX35" s="214">
        <v>0</v>
      </c>
      <c r="EY35" s="214">
        <v>23</v>
      </c>
      <c r="EZ35" s="214">
        <v>23</v>
      </c>
      <c r="FA35" s="214">
        <v>1</v>
      </c>
      <c r="FB35" s="214">
        <v>26</v>
      </c>
      <c r="FC35" s="214">
        <v>20</v>
      </c>
      <c r="FD35" s="214">
        <v>2</v>
      </c>
      <c r="FE35" s="214"/>
      <c r="FF35" s="214"/>
      <c r="FG35" s="214"/>
      <c r="FH35" s="214"/>
      <c r="FI35" s="214"/>
      <c r="FJ35" s="214"/>
      <c r="FK35" s="214"/>
      <c r="FL35" s="214"/>
      <c r="FM35" s="214"/>
      <c r="FN35" s="214"/>
      <c r="FO35" s="214"/>
      <c r="FP35" s="214"/>
      <c r="FQ35" s="214"/>
      <c r="FR35" s="214"/>
      <c r="FS35" s="214"/>
      <c r="FT35" s="214"/>
      <c r="FU35" s="214"/>
      <c r="FV35" s="214"/>
      <c r="FW35" s="214"/>
      <c r="FX35" s="214"/>
      <c r="FY35" s="327"/>
      <c r="FZ35">
        <v>39</v>
      </c>
      <c r="GA35">
        <v>0</v>
      </c>
      <c r="GB35">
        <v>0</v>
      </c>
      <c r="GC35">
        <v>47</v>
      </c>
      <c r="GD35">
        <v>0</v>
      </c>
      <c r="GE35">
        <v>0</v>
      </c>
      <c r="GF35">
        <v>51</v>
      </c>
      <c r="GG35">
        <v>0</v>
      </c>
      <c r="GH35">
        <v>0</v>
      </c>
      <c r="GI35">
        <v>58</v>
      </c>
      <c r="GJ35">
        <v>1</v>
      </c>
      <c r="GK35">
        <v>0</v>
      </c>
      <c r="GL35">
        <v>49</v>
      </c>
      <c r="GM35">
        <v>0</v>
      </c>
      <c r="GN35">
        <v>0</v>
      </c>
      <c r="HJ35" s="326">
        <v>675</v>
      </c>
      <c r="HK35" s="214">
        <v>0</v>
      </c>
      <c r="HL35" s="214">
        <v>0</v>
      </c>
      <c r="HM35" s="214">
        <v>786</v>
      </c>
      <c r="HN35" s="214">
        <v>0</v>
      </c>
      <c r="HO35" s="214">
        <v>0</v>
      </c>
      <c r="HP35" s="214">
        <v>853</v>
      </c>
      <c r="HQ35" s="214">
        <v>0</v>
      </c>
      <c r="HR35" s="214">
        <v>0</v>
      </c>
      <c r="HS35" s="214">
        <v>789</v>
      </c>
      <c r="HT35" s="214">
        <v>0</v>
      </c>
      <c r="HU35" s="214">
        <v>0</v>
      </c>
      <c r="HV35" s="214">
        <v>839</v>
      </c>
      <c r="HW35" s="214">
        <v>0</v>
      </c>
      <c r="HX35" s="214">
        <v>0</v>
      </c>
      <c r="HY35" s="214"/>
      <c r="HZ35" s="214">
        <v>0</v>
      </c>
      <c r="IA35" s="214"/>
      <c r="IB35" s="214"/>
      <c r="IC35" s="214">
        <v>0</v>
      </c>
      <c r="ID35" s="214"/>
      <c r="IE35" s="214"/>
      <c r="IF35" s="214">
        <v>0</v>
      </c>
      <c r="IG35" s="214"/>
      <c r="IH35" s="214"/>
      <c r="II35" s="214">
        <v>0</v>
      </c>
      <c r="IJ35" s="214"/>
      <c r="IK35" s="214"/>
      <c r="IL35" s="214">
        <v>0</v>
      </c>
      <c r="IM35" s="214"/>
      <c r="IN35" s="214"/>
      <c r="IO35" s="214">
        <v>0</v>
      </c>
      <c r="IP35" s="214"/>
      <c r="IQ35" s="214"/>
      <c r="IR35" s="214">
        <v>0</v>
      </c>
      <c r="IS35" s="327"/>
      <c r="IT35">
        <v>23</v>
      </c>
      <c r="IU35">
        <v>9</v>
      </c>
      <c r="IV35">
        <v>0</v>
      </c>
      <c r="IW35">
        <v>21</v>
      </c>
      <c r="IX35">
        <v>22</v>
      </c>
      <c r="IY35">
        <v>0</v>
      </c>
      <c r="IZ35">
        <v>28</v>
      </c>
      <c r="JA35">
        <v>17</v>
      </c>
      <c r="JB35">
        <v>0</v>
      </c>
      <c r="JC35">
        <v>30</v>
      </c>
      <c r="JD35">
        <v>19</v>
      </c>
      <c r="JE35">
        <v>0</v>
      </c>
      <c r="JF35">
        <v>30</v>
      </c>
      <c r="JG35">
        <v>30</v>
      </c>
      <c r="JH35">
        <v>0</v>
      </c>
      <c r="KD35" s="326">
        <v>73</v>
      </c>
      <c r="KE35" s="214">
        <v>35</v>
      </c>
      <c r="KF35" s="214">
        <v>0</v>
      </c>
      <c r="KG35" s="214">
        <v>60</v>
      </c>
      <c r="KH35" s="214">
        <v>30</v>
      </c>
      <c r="KI35" s="214">
        <v>0</v>
      </c>
      <c r="KJ35" s="214">
        <v>64</v>
      </c>
      <c r="KK35" s="214">
        <v>23</v>
      </c>
      <c r="KL35" s="214">
        <v>0</v>
      </c>
      <c r="KM35" s="214">
        <v>74</v>
      </c>
      <c r="KN35" s="214">
        <v>28</v>
      </c>
      <c r="KO35" s="214">
        <v>0</v>
      </c>
      <c r="KP35" s="214">
        <v>60</v>
      </c>
      <c r="KQ35" s="214">
        <v>23</v>
      </c>
      <c r="KR35" s="214">
        <v>0</v>
      </c>
      <c r="KS35" s="214"/>
      <c r="KT35" s="214"/>
      <c r="KU35" s="214"/>
      <c r="KV35" s="214"/>
      <c r="KW35" s="214"/>
      <c r="KX35" s="214"/>
      <c r="KY35" s="214"/>
      <c r="KZ35" s="214"/>
      <c r="LA35" s="214"/>
      <c r="LB35" s="214"/>
      <c r="LC35" s="214"/>
      <c r="LD35" s="214"/>
      <c r="LE35" s="214"/>
      <c r="LF35" s="214"/>
      <c r="LG35" s="214"/>
      <c r="LH35" s="214"/>
      <c r="LI35" s="214"/>
      <c r="LJ35" s="214"/>
      <c r="LK35" s="214"/>
      <c r="LL35" s="214"/>
      <c r="LM35" s="327"/>
      <c r="LN35">
        <v>9</v>
      </c>
      <c r="LO35">
        <v>2</v>
      </c>
      <c r="LP35">
        <v>0</v>
      </c>
      <c r="LQ35">
        <v>8</v>
      </c>
      <c r="LR35">
        <v>0</v>
      </c>
      <c r="LS35">
        <v>0</v>
      </c>
      <c r="LT35">
        <v>5</v>
      </c>
      <c r="LU35">
        <v>3</v>
      </c>
      <c r="LV35">
        <v>2</v>
      </c>
      <c r="LW35">
        <v>9</v>
      </c>
      <c r="LX35">
        <v>0</v>
      </c>
      <c r="LY35">
        <v>0</v>
      </c>
      <c r="LZ35">
        <v>4</v>
      </c>
      <c r="MA35">
        <v>2</v>
      </c>
      <c r="MB35">
        <v>0</v>
      </c>
      <c r="MX35" s="328">
        <v>20170320</v>
      </c>
      <c r="MY35">
        <f t="shared" si="11"/>
        <v>1000</v>
      </c>
      <c r="MZ35">
        <f t="shared" si="11"/>
        <v>76</v>
      </c>
      <c r="NA35">
        <f t="shared" si="11"/>
        <v>4</v>
      </c>
      <c r="NB35">
        <f t="shared" si="10"/>
        <v>1105</v>
      </c>
      <c r="NC35">
        <f t="shared" si="10"/>
        <v>102</v>
      </c>
      <c r="ND35">
        <f t="shared" si="10"/>
        <v>5</v>
      </c>
      <c r="NE35">
        <f t="shared" si="10"/>
        <v>1203</v>
      </c>
      <c r="NF35">
        <f t="shared" si="10"/>
        <v>95</v>
      </c>
      <c r="NG35">
        <f t="shared" si="10"/>
        <v>3</v>
      </c>
      <c r="NH35">
        <f t="shared" si="10"/>
        <v>1159</v>
      </c>
      <c r="NI35">
        <f t="shared" si="10"/>
        <v>111</v>
      </c>
      <c r="NJ35">
        <f t="shared" si="10"/>
        <v>2</v>
      </c>
      <c r="NK35">
        <f t="shared" si="10"/>
        <v>1174</v>
      </c>
      <c r="NL35">
        <f t="shared" si="10"/>
        <v>129</v>
      </c>
      <c r="NM35">
        <f t="shared" si="10"/>
        <v>2</v>
      </c>
      <c r="NN35">
        <f t="shared" si="10"/>
        <v>0</v>
      </c>
      <c r="NO35">
        <f t="shared" si="9"/>
        <v>0</v>
      </c>
      <c r="NP35">
        <f t="shared" si="9"/>
        <v>0</v>
      </c>
      <c r="NQ35">
        <f t="shared" si="9"/>
        <v>0</v>
      </c>
      <c r="NR35">
        <f t="shared" si="9"/>
        <v>0</v>
      </c>
      <c r="NS35">
        <f t="shared" si="9"/>
        <v>0</v>
      </c>
      <c r="NT35">
        <f t="shared" si="9"/>
        <v>0</v>
      </c>
      <c r="NU35">
        <f t="shared" si="9"/>
        <v>0</v>
      </c>
      <c r="NV35">
        <f t="shared" si="9"/>
        <v>0</v>
      </c>
      <c r="NW35">
        <f t="shared" si="9"/>
        <v>0</v>
      </c>
      <c r="NX35">
        <f t="shared" si="9"/>
        <v>0</v>
      </c>
      <c r="NY35">
        <f t="shared" si="8"/>
        <v>0</v>
      </c>
      <c r="NZ35">
        <f t="shared" si="7"/>
        <v>0</v>
      </c>
      <c r="OA35">
        <f t="shared" si="7"/>
        <v>0</v>
      </c>
      <c r="OB35">
        <f t="shared" si="7"/>
        <v>0</v>
      </c>
      <c r="OC35">
        <f t="shared" si="7"/>
        <v>0</v>
      </c>
      <c r="OD35">
        <f t="shared" si="7"/>
        <v>0</v>
      </c>
      <c r="OE35">
        <f t="shared" si="7"/>
        <v>0</v>
      </c>
      <c r="OF35">
        <f t="shared" si="7"/>
        <v>0</v>
      </c>
      <c r="OG35">
        <f t="shared" si="7"/>
        <v>0</v>
      </c>
      <c r="OH35">
        <f t="shared" si="7"/>
        <v>0</v>
      </c>
      <c r="OI35" s="329"/>
      <c r="OJ35" s="330">
        <f t="shared" si="5"/>
        <v>5641</v>
      </c>
      <c r="OK35" s="331">
        <f t="shared" si="5"/>
        <v>513</v>
      </c>
      <c r="OL35" s="332">
        <f t="shared" si="5"/>
        <v>16</v>
      </c>
      <c r="OM35">
        <v>20170320</v>
      </c>
    </row>
    <row r="36" spans="1:403">
      <c r="A36" t="s">
        <v>78</v>
      </c>
      <c r="B36" s="326">
        <v>21</v>
      </c>
      <c r="C36" s="214">
        <v>3</v>
      </c>
      <c r="D36" s="214">
        <v>0</v>
      </c>
      <c r="E36" s="214">
        <v>18</v>
      </c>
      <c r="F36" s="214">
        <v>6</v>
      </c>
      <c r="G36" s="214">
        <v>0</v>
      </c>
      <c r="H36" s="214">
        <v>17</v>
      </c>
      <c r="I36" s="214">
        <v>5</v>
      </c>
      <c r="J36" s="214">
        <v>0</v>
      </c>
      <c r="K36" s="214">
        <v>22</v>
      </c>
      <c r="L36" s="214">
        <v>17</v>
      </c>
      <c r="M36" s="214">
        <v>0</v>
      </c>
      <c r="N36" s="214">
        <v>16</v>
      </c>
      <c r="O36" s="214">
        <v>11</v>
      </c>
      <c r="P36" s="214">
        <v>0</v>
      </c>
      <c r="Q36" s="214">
        <v>9</v>
      </c>
      <c r="R36" s="214">
        <v>7</v>
      </c>
      <c r="S36" s="214">
        <v>0</v>
      </c>
      <c r="T36" s="214"/>
      <c r="U36" s="214"/>
      <c r="V36" s="214"/>
      <c r="W36" s="214"/>
      <c r="X36" s="214"/>
      <c r="Y36" s="214"/>
      <c r="Z36" s="214"/>
      <c r="AA36" s="214"/>
      <c r="AB36" s="214"/>
      <c r="AC36" s="214"/>
      <c r="AD36" s="214"/>
      <c r="AE36" s="214"/>
      <c r="AF36" s="214"/>
      <c r="AG36" s="214"/>
      <c r="AH36" s="214"/>
      <c r="AI36" s="214"/>
      <c r="AJ36" s="214"/>
      <c r="AK36" s="327"/>
      <c r="AL36">
        <v>23</v>
      </c>
      <c r="AM36">
        <v>0</v>
      </c>
      <c r="AN36">
        <v>0</v>
      </c>
      <c r="AO36">
        <v>8</v>
      </c>
      <c r="AP36">
        <v>0</v>
      </c>
      <c r="AQ36">
        <v>0</v>
      </c>
      <c r="AR36">
        <v>20</v>
      </c>
      <c r="AS36">
        <v>1</v>
      </c>
      <c r="AT36">
        <v>0</v>
      </c>
      <c r="AU36">
        <v>29</v>
      </c>
      <c r="AV36">
        <v>1</v>
      </c>
      <c r="AW36">
        <v>0</v>
      </c>
      <c r="AX36">
        <v>15</v>
      </c>
      <c r="AY36">
        <v>0</v>
      </c>
      <c r="AZ36">
        <v>0</v>
      </c>
      <c r="BA36">
        <v>21</v>
      </c>
      <c r="BB36">
        <v>0</v>
      </c>
      <c r="BC36">
        <v>0</v>
      </c>
      <c r="BV36" s="326">
        <v>1</v>
      </c>
      <c r="BW36" s="214">
        <v>1</v>
      </c>
      <c r="BX36" s="214">
        <v>0</v>
      </c>
      <c r="BY36" s="214">
        <v>2</v>
      </c>
      <c r="BZ36" s="214">
        <v>0</v>
      </c>
      <c r="CA36" s="214">
        <v>0</v>
      </c>
      <c r="CB36" s="214">
        <v>0</v>
      </c>
      <c r="CC36" s="214">
        <v>0</v>
      </c>
      <c r="CD36" s="214">
        <v>0</v>
      </c>
      <c r="CE36" s="214">
        <v>5</v>
      </c>
      <c r="CF36" s="214">
        <v>0</v>
      </c>
      <c r="CG36" s="214">
        <v>0</v>
      </c>
      <c r="CH36" s="214">
        <v>8</v>
      </c>
      <c r="CI36" s="214">
        <v>0</v>
      </c>
      <c r="CJ36" s="214">
        <v>0</v>
      </c>
      <c r="CK36" s="214">
        <v>2</v>
      </c>
      <c r="CL36" s="214">
        <v>0</v>
      </c>
      <c r="CM36" s="214">
        <v>0</v>
      </c>
      <c r="CN36" s="214"/>
      <c r="CO36" s="214"/>
      <c r="CP36" s="214"/>
      <c r="CQ36" s="214"/>
      <c r="CR36" s="214"/>
      <c r="CS36" s="214"/>
      <c r="CT36" s="214"/>
      <c r="CU36" s="214"/>
      <c r="CV36" s="214"/>
      <c r="CW36" s="214"/>
      <c r="CX36" s="214"/>
      <c r="CY36" s="214"/>
      <c r="CZ36" s="214"/>
      <c r="DA36" s="214"/>
      <c r="DB36" s="214"/>
      <c r="DC36" s="214"/>
      <c r="DD36" s="214"/>
      <c r="DE36" s="327"/>
      <c r="DF36">
        <v>16</v>
      </c>
      <c r="DG36">
        <v>2</v>
      </c>
      <c r="DH36">
        <v>0</v>
      </c>
      <c r="DI36">
        <v>14</v>
      </c>
      <c r="DJ36">
        <v>0</v>
      </c>
      <c r="DK36">
        <v>0</v>
      </c>
      <c r="DL36">
        <v>9</v>
      </c>
      <c r="DM36">
        <v>2</v>
      </c>
      <c r="DN36">
        <v>0</v>
      </c>
      <c r="DO36">
        <v>25</v>
      </c>
      <c r="DP36">
        <v>1</v>
      </c>
      <c r="DQ36">
        <v>0</v>
      </c>
      <c r="DR36">
        <v>15</v>
      </c>
      <c r="DS36">
        <v>0</v>
      </c>
      <c r="DT36">
        <v>0</v>
      </c>
      <c r="DU36">
        <v>14</v>
      </c>
      <c r="DV36">
        <v>1</v>
      </c>
      <c r="DW36">
        <v>0</v>
      </c>
      <c r="EP36" s="326">
        <v>11</v>
      </c>
      <c r="EQ36" s="214">
        <v>0</v>
      </c>
      <c r="ER36" s="214">
        <v>0</v>
      </c>
      <c r="ES36" s="214">
        <v>7</v>
      </c>
      <c r="ET36" s="214">
        <v>0</v>
      </c>
      <c r="EU36" s="214">
        <v>0</v>
      </c>
      <c r="EV36" s="214">
        <v>5</v>
      </c>
      <c r="EW36" s="214">
        <v>1</v>
      </c>
      <c r="EX36" s="214">
        <v>0</v>
      </c>
      <c r="EY36" s="214">
        <v>8</v>
      </c>
      <c r="EZ36" s="214">
        <v>0</v>
      </c>
      <c r="FA36" s="214">
        <v>0</v>
      </c>
      <c r="FB36" s="214">
        <v>9</v>
      </c>
      <c r="FC36" s="214">
        <v>0</v>
      </c>
      <c r="FD36" s="214">
        <v>0</v>
      </c>
      <c r="FE36" s="214">
        <v>6</v>
      </c>
      <c r="FF36" s="214">
        <v>1</v>
      </c>
      <c r="FG36" s="214">
        <v>0</v>
      </c>
      <c r="FH36" s="214"/>
      <c r="FI36" s="214"/>
      <c r="FJ36" s="214"/>
      <c r="FK36" s="214"/>
      <c r="FL36" s="214"/>
      <c r="FM36" s="214"/>
      <c r="FN36" s="214"/>
      <c r="FO36" s="214"/>
      <c r="FP36" s="214"/>
      <c r="FQ36" s="214"/>
      <c r="FR36" s="214"/>
      <c r="FS36" s="214"/>
      <c r="FT36" s="214"/>
      <c r="FU36" s="214"/>
      <c r="FV36" s="214"/>
      <c r="FW36" s="214"/>
      <c r="FX36" s="214"/>
      <c r="FY36" s="327"/>
      <c r="FZ36">
        <v>8</v>
      </c>
      <c r="GA36">
        <v>0</v>
      </c>
      <c r="GB36">
        <v>0</v>
      </c>
      <c r="GC36">
        <v>4</v>
      </c>
      <c r="GD36">
        <v>0</v>
      </c>
      <c r="GE36">
        <v>0</v>
      </c>
      <c r="GF36">
        <v>12</v>
      </c>
      <c r="GG36">
        <v>0</v>
      </c>
      <c r="GH36">
        <v>0</v>
      </c>
      <c r="GI36">
        <v>14</v>
      </c>
      <c r="GJ36">
        <v>0</v>
      </c>
      <c r="GK36">
        <v>0</v>
      </c>
      <c r="GL36">
        <v>8</v>
      </c>
      <c r="GM36">
        <v>0</v>
      </c>
      <c r="GN36">
        <v>0</v>
      </c>
      <c r="GO36">
        <v>13</v>
      </c>
      <c r="GP36">
        <v>1</v>
      </c>
      <c r="GQ36">
        <v>0</v>
      </c>
      <c r="HJ36" s="326">
        <v>239</v>
      </c>
      <c r="HK36" s="214">
        <v>0</v>
      </c>
      <c r="HL36" s="214">
        <v>0</v>
      </c>
      <c r="HM36" s="214">
        <v>215</v>
      </c>
      <c r="HN36" s="214">
        <v>0</v>
      </c>
      <c r="HO36" s="214">
        <v>0</v>
      </c>
      <c r="HP36" s="214">
        <v>175</v>
      </c>
      <c r="HQ36" s="214">
        <v>0</v>
      </c>
      <c r="HR36" s="214">
        <v>0</v>
      </c>
      <c r="HS36" s="214">
        <v>203</v>
      </c>
      <c r="HT36" s="214">
        <v>0</v>
      </c>
      <c r="HU36" s="214">
        <v>0</v>
      </c>
      <c r="HV36" s="214">
        <v>199</v>
      </c>
      <c r="HW36" s="214">
        <v>0</v>
      </c>
      <c r="HX36" s="214">
        <v>0</v>
      </c>
      <c r="HY36" s="214">
        <v>297</v>
      </c>
      <c r="HZ36" s="214">
        <v>0</v>
      </c>
      <c r="IA36" s="214">
        <v>0</v>
      </c>
      <c r="IB36" s="214"/>
      <c r="IC36" s="214">
        <v>0</v>
      </c>
      <c r="ID36" s="214"/>
      <c r="IE36" s="214"/>
      <c r="IF36" s="214">
        <v>0</v>
      </c>
      <c r="IG36" s="214"/>
      <c r="IH36" s="214"/>
      <c r="II36" s="214">
        <v>0</v>
      </c>
      <c r="IJ36" s="214"/>
      <c r="IK36" s="214"/>
      <c r="IL36" s="214">
        <v>0</v>
      </c>
      <c r="IM36" s="214"/>
      <c r="IN36" s="214"/>
      <c r="IO36" s="214">
        <v>0</v>
      </c>
      <c r="IP36" s="214"/>
      <c r="IQ36" s="214"/>
      <c r="IR36" s="214">
        <v>0</v>
      </c>
      <c r="IS36" s="327"/>
      <c r="IT36">
        <v>10</v>
      </c>
      <c r="IU36">
        <v>0</v>
      </c>
      <c r="IV36">
        <v>0</v>
      </c>
      <c r="IW36">
        <v>7</v>
      </c>
      <c r="IX36">
        <v>0</v>
      </c>
      <c r="IY36">
        <v>0</v>
      </c>
      <c r="IZ36">
        <v>6</v>
      </c>
      <c r="JA36">
        <v>0</v>
      </c>
      <c r="JB36">
        <v>0</v>
      </c>
      <c r="JC36">
        <v>11</v>
      </c>
      <c r="JD36">
        <v>0</v>
      </c>
      <c r="JE36">
        <v>0</v>
      </c>
      <c r="JF36">
        <v>7</v>
      </c>
      <c r="JG36">
        <v>0</v>
      </c>
      <c r="JH36">
        <v>0</v>
      </c>
      <c r="JI36">
        <v>2</v>
      </c>
      <c r="JJ36">
        <v>1</v>
      </c>
      <c r="JK36">
        <v>0</v>
      </c>
      <c r="KD36" s="326">
        <v>20</v>
      </c>
      <c r="KE36" s="214">
        <v>6</v>
      </c>
      <c r="KF36" s="214">
        <v>0</v>
      </c>
      <c r="KG36" s="214">
        <v>14</v>
      </c>
      <c r="KH36" s="214">
        <v>12</v>
      </c>
      <c r="KI36" s="214">
        <v>0</v>
      </c>
      <c r="KJ36" s="214">
        <v>11</v>
      </c>
      <c r="KK36" s="214">
        <v>6</v>
      </c>
      <c r="KL36" s="214">
        <v>0</v>
      </c>
      <c r="KM36" s="214">
        <v>9</v>
      </c>
      <c r="KN36" s="214">
        <v>7</v>
      </c>
      <c r="KO36" s="214">
        <v>0</v>
      </c>
      <c r="KP36" s="214">
        <v>15</v>
      </c>
      <c r="KQ36" s="214">
        <v>12</v>
      </c>
      <c r="KR36" s="214">
        <v>0</v>
      </c>
      <c r="KS36" s="214">
        <v>10</v>
      </c>
      <c r="KT36" s="214">
        <v>10</v>
      </c>
      <c r="KU36" s="214">
        <v>0</v>
      </c>
      <c r="KV36" s="214"/>
      <c r="KW36" s="214"/>
      <c r="KX36" s="214"/>
      <c r="KY36" s="214"/>
      <c r="KZ36" s="214"/>
      <c r="LA36" s="214"/>
      <c r="LB36" s="214"/>
      <c r="LC36" s="214"/>
      <c r="LD36" s="214"/>
      <c r="LE36" s="214"/>
      <c r="LF36" s="214"/>
      <c r="LG36" s="214"/>
      <c r="LH36" s="214"/>
      <c r="LI36" s="214"/>
      <c r="LJ36" s="214"/>
      <c r="LK36" s="214"/>
      <c r="LL36" s="214"/>
      <c r="LM36" s="327"/>
      <c r="LN36">
        <v>0</v>
      </c>
      <c r="LO36">
        <v>0</v>
      </c>
      <c r="LP36">
        <v>0</v>
      </c>
      <c r="LQ36">
        <v>0</v>
      </c>
      <c r="LR36">
        <v>0</v>
      </c>
      <c r="LS36">
        <v>0</v>
      </c>
      <c r="LT36">
        <v>0</v>
      </c>
      <c r="LU36">
        <v>0</v>
      </c>
      <c r="LV36">
        <v>0</v>
      </c>
      <c r="LW36">
        <v>1</v>
      </c>
      <c r="LX36">
        <v>0</v>
      </c>
      <c r="LY36">
        <v>0</v>
      </c>
      <c r="LZ36">
        <v>0</v>
      </c>
      <c r="MA36">
        <v>0</v>
      </c>
      <c r="MB36">
        <v>0</v>
      </c>
      <c r="MC36">
        <v>0</v>
      </c>
      <c r="MD36">
        <v>0</v>
      </c>
      <c r="ME36">
        <v>0</v>
      </c>
      <c r="MX36" s="328">
        <v>20170307</v>
      </c>
      <c r="MY36">
        <f t="shared" si="11"/>
        <v>349</v>
      </c>
      <c r="MZ36">
        <f t="shared" si="11"/>
        <v>12</v>
      </c>
      <c r="NA36">
        <f t="shared" si="11"/>
        <v>0</v>
      </c>
      <c r="NB36">
        <f t="shared" si="10"/>
        <v>289</v>
      </c>
      <c r="NC36">
        <f t="shared" si="10"/>
        <v>18</v>
      </c>
      <c r="ND36">
        <f t="shared" si="10"/>
        <v>0</v>
      </c>
      <c r="NE36">
        <f t="shared" si="10"/>
        <v>255</v>
      </c>
      <c r="NF36">
        <f t="shared" si="10"/>
        <v>15</v>
      </c>
      <c r="NG36">
        <f t="shared" si="10"/>
        <v>0</v>
      </c>
      <c r="NH36">
        <f t="shared" si="10"/>
        <v>327</v>
      </c>
      <c r="NI36">
        <f t="shared" si="10"/>
        <v>26</v>
      </c>
      <c r="NJ36">
        <f t="shared" si="10"/>
        <v>0</v>
      </c>
      <c r="NK36">
        <f t="shared" si="10"/>
        <v>292</v>
      </c>
      <c r="NL36">
        <f t="shared" si="10"/>
        <v>23</v>
      </c>
      <c r="NM36">
        <f t="shared" si="10"/>
        <v>0</v>
      </c>
      <c r="NN36">
        <f t="shared" si="10"/>
        <v>374</v>
      </c>
      <c r="NO36">
        <f t="shared" si="9"/>
        <v>21</v>
      </c>
      <c r="NP36">
        <f t="shared" si="9"/>
        <v>0</v>
      </c>
      <c r="NQ36">
        <f t="shared" si="9"/>
        <v>0</v>
      </c>
      <c r="NR36">
        <f t="shared" si="9"/>
        <v>0</v>
      </c>
      <c r="NS36">
        <f t="shared" si="9"/>
        <v>0</v>
      </c>
      <c r="NT36">
        <f t="shared" si="9"/>
        <v>0</v>
      </c>
      <c r="NU36">
        <f t="shared" si="9"/>
        <v>0</v>
      </c>
      <c r="NV36">
        <f t="shared" si="9"/>
        <v>0</v>
      </c>
      <c r="NW36">
        <f t="shared" si="9"/>
        <v>0</v>
      </c>
      <c r="NX36">
        <f t="shared" si="9"/>
        <v>0</v>
      </c>
      <c r="NY36">
        <f t="shared" si="8"/>
        <v>0</v>
      </c>
      <c r="NZ36">
        <f t="shared" si="7"/>
        <v>0</v>
      </c>
      <c r="OA36">
        <f t="shared" si="7"/>
        <v>0</v>
      </c>
      <c r="OB36">
        <f t="shared" si="7"/>
        <v>0</v>
      </c>
      <c r="OC36">
        <f t="shared" si="7"/>
        <v>0</v>
      </c>
      <c r="OD36">
        <f t="shared" si="7"/>
        <v>0</v>
      </c>
      <c r="OE36">
        <f t="shared" si="7"/>
        <v>0</v>
      </c>
      <c r="OF36">
        <f t="shared" si="7"/>
        <v>0</v>
      </c>
      <c r="OG36">
        <f t="shared" si="7"/>
        <v>0</v>
      </c>
      <c r="OH36">
        <f t="shared" si="7"/>
        <v>0</v>
      </c>
      <c r="OI36" s="329"/>
      <c r="OJ36" s="330">
        <f t="shared" si="5"/>
        <v>1886</v>
      </c>
      <c r="OK36" s="331">
        <f t="shared" si="5"/>
        <v>115</v>
      </c>
      <c r="OL36" s="332">
        <f t="shared" si="5"/>
        <v>0</v>
      </c>
      <c r="OM36">
        <v>20170411</v>
      </c>
    </row>
    <row r="37" spans="1:403">
      <c r="A37" t="s">
        <v>79</v>
      </c>
      <c r="B37" s="326">
        <v>12</v>
      </c>
      <c r="C37" s="214">
        <v>1</v>
      </c>
      <c r="D37" s="214">
        <v>0</v>
      </c>
      <c r="E37" s="214">
        <v>8</v>
      </c>
      <c r="F37" s="214">
        <v>2</v>
      </c>
      <c r="G37" s="214">
        <v>0</v>
      </c>
      <c r="H37" s="214">
        <v>8</v>
      </c>
      <c r="I37" s="214">
        <v>0</v>
      </c>
      <c r="J37" s="214">
        <v>0</v>
      </c>
      <c r="K37" s="214">
        <v>2</v>
      </c>
      <c r="L37" s="214">
        <v>1</v>
      </c>
      <c r="M37" s="214">
        <v>0</v>
      </c>
      <c r="N37" s="214">
        <v>4</v>
      </c>
      <c r="O37" s="214">
        <v>6</v>
      </c>
      <c r="P37" s="214">
        <v>0</v>
      </c>
      <c r="Q37" s="214">
        <v>10</v>
      </c>
      <c r="R37" s="214">
        <v>5</v>
      </c>
      <c r="S37" s="214">
        <v>0</v>
      </c>
      <c r="T37" s="214"/>
      <c r="U37" s="214"/>
      <c r="V37" s="214"/>
      <c r="W37" s="214"/>
      <c r="X37" s="214"/>
      <c r="Y37" s="214"/>
      <c r="Z37" s="214"/>
      <c r="AA37" s="214"/>
      <c r="AB37" s="214"/>
      <c r="AC37" s="214"/>
      <c r="AD37" s="214"/>
      <c r="AE37" s="214"/>
      <c r="AF37" s="214"/>
      <c r="AG37" s="214"/>
      <c r="AH37" s="214"/>
      <c r="AI37" s="214"/>
      <c r="AJ37" s="214"/>
      <c r="AK37" s="327"/>
      <c r="AL37">
        <v>3</v>
      </c>
      <c r="AM37">
        <v>1</v>
      </c>
      <c r="AN37">
        <v>0</v>
      </c>
      <c r="AO37">
        <v>8</v>
      </c>
      <c r="AP37">
        <v>2</v>
      </c>
      <c r="AQ37">
        <v>0</v>
      </c>
      <c r="AR37">
        <v>4</v>
      </c>
      <c r="AS37">
        <v>0</v>
      </c>
      <c r="AT37">
        <v>0</v>
      </c>
      <c r="AU37">
        <v>6</v>
      </c>
      <c r="AV37">
        <v>0</v>
      </c>
      <c r="AW37">
        <v>0</v>
      </c>
      <c r="AX37">
        <v>6</v>
      </c>
      <c r="AY37">
        <v>0</v>
      </c>
      <c r="AZ37">
        <v>0</v>
      </c>
      <c r="BA37">
        <v>4</v>
      </c>
      <c r="BB37">
        <v>0</v>
      </c>
      <c r="BC37">
        <v>0</v>
      </c>
      <c r="BV37" s="326">
        <v>1</v>
      </c>
      <c r="BW37" s="214">
        <v>0</v>
      </c>
      <c r="BX37" s="214">
        <v>0</v>
      </c>
      <c r="BY37" s="214">
        <v>8</v>
      </c>
      <c r="BZ37" s="214">
        <v>0</v>
      </c>
      <c r="CA37" s="214">
        <v>0</v>
      </c>
      <c r="CB37" s="214">
        <v>4</v>
      </c>
      <c r="CC37" s="214">
        <v>0</v>
      </c>
      <c r="CD37" s="214">
        <v>0</v>
      </c>
      <c r="CE37" s="214">
        <v>2</v>
      </c>
      <c r="CF37" s="214">
        <v>0</v>
      </c>
      <c r="CG37" s="214">
        <v>0</v>
      </c>
      <c r="CH37" s="214">
        <v>2</v>
      </c>
      <c r="CI37" s="214">
        <v>1</v>
      </c>
      <c r="CJ37" s="214">
        <v>0</v>
      </c>
      <c r="CK37" s="214">
        <v>0</v>
      </c>
      <c r="CL37" s="214">
        <v>0</v>
      </c>
      <c r="CM37" s="214">
        <v>0</v>
      </c>
      <c r="CN37" s="214"/>
      <c r="CO37" s="214"/>
      <c r="CP37" s="214"/>
      <c r="CQ37" s="214"/>
      <c r="CR37" s="214"/>
      <c r="CS37" s="214"/>
      <c r="CT37" s="214"/>
      <c r="CU37" s="214"/>
      <c r="CV37" s="214"/>
      <c r="CW37" s="214"/>
      <c r="CX37" s="214"/>
      <c r="CY37" s="214"/>
      <c r="CZ37" s="214"/>
      <c r="DA37" s="214"/>
      <c r="DB37" s="214"/>
      <c r="DC37" s="214"/>
      <c r="DD37" s="214"/>
      <c r="DE37" s="327"/>
      <c r="DF37">
        <v>8</v>
      </c>
      <c r="DG37">
        <v>0</v>
      </c>
      <c r="DH37">
        <v>0</v>
      </c>
      <c r="DI37">
        <v>7</v>
      </c>
      <c r="DJ37">
        <v>0</v>
      </c>
      <c r="DK37">
        <v>0</v>
      </c>
      <c r="DL37">
        <v>6</v>
      </c>
      <c r="DM37">
        <v>1</v>
      </c>
      <c r="DN37">
        <v>0</v>
      </c>
      <c r="DO37">
        <v>7</v>
      </c>
      <c r="DP37">
        <v>0</v>
      </c>
      <c r="DQ37">
        <v>0</v>
      </c>
      <c r="DR37">
        <v>2</v>
      </c>
      <c r="DS37">
        <v>0</v>
      </c>
      <c r="DT37">
        <v>0</v>
      </c>
      <c r="DU37">
        <v>4</v>
      </c>
      <c r="DV37">
        <v>1</v>
      </c>
      <c r="DW37">
        <v>0</v>
      </c>
      <c r="EP37" s="326">
        <v>2</v>
      </c>
      <c r="EQ37" s="214">
        <v>1</v>
      </c>
      <c r="ER37" s="214">
        <v>0</v>
      </c>
      <c r="ES37" s="214">
        <v>2</v>
      </c>
      <c r="ET37" s="214">
        <v>0</v>
      </c>
      <c r="EU37" s="214">
        <v>0</v>
      </c>
      <c r="EV37" s="214">
        <v>3</v>
      </c>
      <c r="EW37" s="214">
        <v>0</v>
      </c>
      <c r="EX37" s="214">
        <v>0</v>
      </c>
      <c r="EY37" s="214">
        <v>1</v>
      </c>
      <c r="EZ37" s="214">
        <v>0</v>
      </c>
      <c r="FA37" s="214">
        <v>0</v>
      </c>
      <c r="FB37" s="214">
        <v>2</v>
      </c>
      <c r="FC37" s="214">
        <v>2</v>
      </c>
      <c r="FD37" s="214">
        <v>0</v>
      </c>
      <c r="FE37" s="214">
        <v>5</v>
      </c>
      <c r="FF37" s="214">
        <v>1</v>
      </c>
      <c r="FG37" s="214">
        <v>0</v>
      </c>
      <c r="FH37" s="214"/>
      <c r="FI37" s="214"/>
      <c r="FJ37" s="214"/>
      <c r="FK37" s="214"/>
      <c r="FL37" s="214"/>
      <c r="FM37" s="214"/>
      <c r="FN37" s="214"/>
      <c r="FO37" s="214"/>
      <c r="FP37" s="214"/>
      <c r="FQ37" s="214"/>
      <c r="FR37" s="214"/>
      <c r="FS37" s="214"/>
      <c r="FT37" s="214"/>
      <c r="FU37" s="214"/>
      <c r="FV37" s="214"/>
      <c r="FW37" s="214"/>
      <c r="FX37" s="214"/>
      <c r="FY37" s="327"/>
      <c r="FZ37">
        <v>7</v>
      </c>
      <c r="GA37">
        <v>1</v>
      </c>
      <c r="GB37">
        <v>0</v>
      </c>
      <c r="GC37">
        <v>4</v>
      </c>
      <c r="GD37">
        <v>0</v>
      </c>
      <c r="GE37">
        <v>0</v>
      </c>
      <c r="GF37">
        <v>4</v>
      </c>
      <c r="GG37">
        <v>1</v>
      </c>
      <c r="GH37">
        <v>0</v>
      </c>
      <c r="GI37">
        <v>10</v>
      </c>
      <c r="GJ37">
        <v>1</v>
      </c>
      <c r="GK37">
        <v>0</v>
      </c>
      <c r="GL37">
        <v>4</v>
      </c>
      <c r="GM37">
        <v>0</v>
      </c>
      <c r="GN37">
        <v>0</v>
      </c>
      <c r="GO37">
        <v>6</v>
      </c>
      <c r="GP37">
        <v>4</v>
      </c>
      <c r="GQ37">
        <v>0</v>
      </c>
      <c r="HJ37" s="326">
        <v>105</v>
      </c>
      <c r="HK37" s="214">
        <v>0</v>
      </c>
      <c r="HL37" s="214">
        <v>0</v>
      </c>
      <c r="HM37" s="214">
        <v>37</v>
      </c>
      <c r="HN37" s="214">
        <v>0</v>
      </c>
      <c r="HO37" s="214">
        <v>0</v>
      </c>
      <c r="HP37" s="214">
        <v>30</v>
      </c>
      <c r="HQ37" s="214">
        <v>0</v>
      </c>
      <c r="HR37" s="214">
        <v>0</v>
      </c>
      <c r="HS37" s="214">
        <v>46</v>
      </c>
      <c r="HT37" s="214">
        <v>0</v>
      </c>
      <c r="HU37" s="214">
        <v>0</v>
      </c>
      <c r="HV37" s="214">
        <v>50</v>
      </c>
      <c r="HW37" s="214">
        <v>0</v>
      </c>
      <c r="HX37" s="214"/>
      <c r="HY37" s="214">
        <v>76</v>
      </c>
      <c r="HZ37" s="214">
        <v>0</v>
      </c>
      <c r="IA37" s="214">
        <v>0</v>
      </c>
      <c r="IB37" s="214"/>
      <c r="IC37" s="214">
        <v>0</v>
      </c>
      <c r="ID37" s="214"/>
      <c r="IE37" s="214"/>
      <c r="IF37" s="214">
        <v>0</v>
      </c>
      <c r="IG37" s="214"/>
      <c r="IH37" s="214"/>
      <c r="II37" s="214">
        <v>0</v>
      </c>
      <c r="IJ37" s="214"/>
      <c r="IK37" s="214"/>
      <c r="IL37" s="214">
        <v>0</v>
      </c>
      <c r="IM37" s="214"/>
      <c r="IN37" s="214"/>
      <c r="IO37" s="214">
        <v>0</v>
      </c>
      <c r="IP37" s="214"/>
      <c r="IQ37" s="214"/>
      <c r="IR37" s="214">
        <v>0</v>
      </c>
      <c r="IS37" s="327"/>
      <c r="IT37">
        <v>2</v>
      </c>
      <c r="IU37">
        <v>0</v>
      </c>
      <c r="IV37">
        <v>0</v>
      </c>
      <c r="IW37">
        <v>3</v>
      </c>
      <c r="IX37">
        <v>0</v>
      </c>
      <c r="IY37">
        <v>0</v>
      </c>
      <c r="IZ37">
        <v>2</v>
      </c>
      <c r="JA37">
        <v>0</v>
      </c>
      <c r="JB37">
        <v>0</v>
      </c>
      <c r="JC37">
        <v>4</v>
      </c>
      <c r="JD37">
        <v>0</v>
      </c>
      <c r="JE37">
        <v>0</v>
      </c>
      <c r="JF37">
        <v>3</v>
      </c>
      <c r="JG37">
        <v>0</v>
      </c>
      <c r="JH37">
        <v>0</v>
      </c>
      <c r="JI37">
        <v>5</v>
      </c>
      <c r="JJ37">
        <v>0</v>
      </c>
      <c r="JK37">
        <v>0</v>
      </c>
      <c r="KD37" s="326">
        <v>7</v>
      </c>
      <c r="KE37" s="214">
        <v>7</v>
      </c>
      <c r="KF37" s="214">
        <v>0</v>
      </c>
      <c r="KG37" s="214">
        <v>4</v>
      </c>
      <c r="KH37" s="214">
        <v>4</v>
      </c>
      <c r="KI37" s="214">
        <v>0</v>
      </c>
      <c r="KJ37" s="214">
        <v>8</v>
      </c>
      <c r="KK37" s="214">
        <v>2</v>
      </c>
      <c r="KL37" s="214">
        <v>0</v>
      </c>
      <c r="KM37" s="214">
        <v>6</v>
      </c>
      <c r="KN37" s="214">
        <v>6</v>
      </c>
      <c r="KO37" s="214">
        <v>0</v>
      </c>
      <c r="KP37" s="214">
        <v>13</v>
      </c>
      <c r="KQ37" s="214">
        <v>4</v>
      </c>
      <c r="KR37" s="214">
        <v>0</v>
      </c>
      <c r="KS37" s="214">
        <v>9</v>
      </c>
      <c r="KT37" s="214">
        <v>8</v>
      </c>
      <c r="KU37" s="214">
        <v>0</v>
      </c>
      <c r="KV37" s="214"/>
      <c r="KW37" s="214"/>
      <c r="KX37" s="214"/>
      <c r="KY37" s="214"/>
      <c r="KZ37" s="214"/>
      <c r="LA37" s="214"/>
      <c r="LB37" s="214"/>
      <c r="LC37" s="214"/>
      <c r="LD37" s="214"/>
      <c r="LE37" s="214"/>
      <c r="LF37" s="214"/>
      <c r="LG37" s="214"/>
      <c r="LH37" s="214"/>
      <c r="LI37" s="214"/>
      <c r="LJ37" s="214"/>
      <c r="LK37" s="214"/>
      <c r="LL37" s="214"/>
      <c r="LM37" s="327"/>
      <c r="LN37">
        <v>0</v>
      </c>
      <c r="LO37">
        <v>0</v>
      </c>
      <c r="LP37">
        <v>0</v>
      </c>
      <c r="LQ37">
        <v>0</v>
      </c>
      <c r="LR37">
        <v>0</v>
      </c>
      <c r="LS37">
        <v>1</v>
      </c>
      <c r="LT37">
        <v>0</v>
      </c>
      <c r="LU37">
        <v>0</v>
      </c>
      <c r="LV37">
        <v>0</v>
      </c>
      <c r="LW37">
        <v>0</v>
      </c>
      <c r="LX37">
        <v>0</v>
      </c>
      <c r="LY37">
        <v>0</v>
      </c>
      <c r="LZ37">
        <v>0</v>
      </c>
      <c r="MA37">
        <v>0</v>
      </c>
      <c r="MB37">
        <v>0</v>
      </c>
      <c r="MC37">
        <v>0</v>
      </c>
      <c r="MD37">
        <v>0</v>
      </c>
      <c r="ME37">
        <v>0</v>
      </c>
      <c r="MX37" s="328">
        <v>20170323</v>
      </c>
      <c r="MY37">
        <f t="shared" si="11"/>
        <v>147</v>
      </c>
      <c r="MZ37">
        <f t="shared" si="11"/>
        <v>11</v>
      </c>
      <c r="NA37">
        <f t="shared" si="11"/>
        <v>0</v>
      </c>
      <c r="NB37">
        <f t="shared" si="10"/>
        <v>81</v>
      </c>
      <c r="NC37">
        <f t="shared" si="10"/>
        <v>8</v>
      </c>
      <c r="ND37">
        <f t="shared" si="10"/>
        <v>1</v>
      </c>
      <c r="NE37">
        <f t="shared" si="10"/>
        <v>69</v>
      </c>
      <c r="NF37">
        <f t="shared" si="10"/>
        <v>4</v>
      </c>
      <c r="NG37">
        <f t="shared" si="10"/>
        <v>0</v>
      </c>
      <c r="NH37">
        <f t="shared" si="10"/>
        <v>84</v>
      </c>
      <c r="NI37">
        <f t="shared" si="10"/>
        <v>8</v>
      </c>
      <c r="NJ37">
        <f t="shared" si="10"/>
        <v>0</v>
      </c>
      <c r="NK37">
        <f t="shared" si="10"/>
        <v>86</v>
      </c>
      <c r="NL37">
        <f t="shared" si="10"/>
        <v>13</v>
      </c>
      <c r="NM37">
        <f t="shared" si="10"/>
        <v>0</v>
      </c>
      <c r="NN37">
        <f t="shared" si="10"/>
        <v>119</v>
      </c>
      <c r="NO37">
        <f t="shared" si="9"/>
        <v>19</v>
      </c>
      <c r="NP37">
        <f t="shared" si="9"/>
        <v>0</v>
      </c>
      <c r="NQ37">
        <f t="shared" si="9"/>
        <v>0</v>
      </c>
      <c r="NR37">
        <f t="shared" si="9"/>
        <v>0</v>
      </c>
      <c r="NS37">
        <f t="shared" si="9"/>
        <v>0</v>
      </c>
      <c r="NT37">
        <f t="shared" si="9"/>
        <v>0</v>
      </c>
      <c r="NU37">
        <f t="shared" si="9"/>
        <v>0</v>
      </c>
      <c r="NV37">
        <f t="shared" si="9"/>
        <v>0</v>
      </c>
      <c r="NW37">
        <f t="shared" si="9"/>
        <v>0</v>
      </c>
      <c r="NX37">
        <f t="shared" si="9"/>
        <v>0</v>
      </c>
      <c r="NY37">
        <f t="shared" si="8"/>
        <v>0</v>
      </c>
      <c r="NZ37">
        <f t="shared" si="7"/>
        <v>0</v>
      </c>
      <c r="OA37">
        <f t="shared" si="7"/>
        <v>0</v>
      </c>
      <c r="OB37">
        <f t="shared" si="7"/>
        <v>0</v>
      </c>
      <c r="OC37">
        <f t="shared" si="7"/>
        <v>0</v>
      </c>
      <c r="OD37">
        <f t="shared" si="7"/>
        <v>0</v>
      </c>
      <c r="OE37">
        <f t="shared" si="7"/>
        <v>0</v>
      </c>
      <c r="OF37">
        <f t="shared" si="7"/>
        <v>0</v>
      </c>
      <c r="OG37">
        <f t="shared" si="7"/>
        <v>0</v>
      </c>
      <c r="OH37">
        <f t="shared" si="7"/>
        <v>0</v>
      </c>
      <c r="OI37" s="329"/>
      <c r="OJ37" s="330">
        <f t="shared" si="5"/>
        <v>586</v>
      </c>
      <c r="OK37" s="331">
        <f t="shared" si="5"/>
        <v>63</v>
      </c>
      <c r="OL37" s="332">
        <f t="shared" si="5"/>
        <v>1</v>
      </c>
      <c r="OM37">
        <v>20170412</v>
      </c>
    </row>
    <row r="38" spans="1:403">
      <c r="A38" t="s">
        <v>80</v>
      </c>
      <c r="B38" s="326">
        <v>288</v>
      </c>
      <c r="C38" s="214">
        <v>95</v>
      </c>
      <c r="D38" s="214">
        <v>6</v>
      </c>
      <c r="E38" s="214">
        <v>308</v>
      </c>
      <c r="F38" s="214">
        <v>109</v>
      </c>
      <c r="G38" s="214">
        <v>6</v>
      </c>
      <c r="H38" s="214">
        <v>254</v>
      </c>
      <c r="I38" s="214">
        <v>94</v>
      </c>
      <c r="J38" s="214">
        <v>12</v>
      </c>
      <c r="K38" s="214">
        <v>312</v>
      </c>
      <c r="L38" s="214">
        <v>121</v>
      </c>
      <c r="M38" s="214">
        <v>5</v>
      </c>
      <c r="N38" s="214">
        <v>283</v>
      </c>
      <c r="O38" s="214">
        <v>87</v>
      </c>
      <c r="P38" s="214">
        <v>2</v>
      </c>
      <c r="Q38" s="214"/>
      <c r="R38" s="214"/>
      <c r="S38" s="214"/>
      <c r="T38" s="214"/>
      <c r="U38" s="214"/>
      <c r="V38" s="214"/>
      <c r="W38" s="214"/>
      <c r="X38" s="214"/>
      <c r="Y38" s="214"/>
      <c r="Z38" s="214"/>
      <c r="AA38" s="214"/>
      <c r="AB38" s="214"/>
      <c r="AC38" s="214"/>
      <c r="AD38" s="214"/>
      <c r="AE38" s="214"/>
      <c r="AF38" s="214"/>
      <c r="AG38" s="214"/>
      <c r="AH38" s="214"/>
      <c r="AI38" s="214"/>
      <c r="AJ38" s="214"/>
      <c r="AK38" s="327"/>
      <c r="AL38">
        <v>309</v>
      </c>
      <c r="AM38">
        <v>78</v>
      </c>
      <c r="AN38">
        <v>0</v>
      </c>
      <c r="AO38">
        <v>285</v>
      </c>
      <c r="AP38">
        <v>81</v>
      </c>
      <c r="AQ38">
        <v>0</v>
      </c>
      <c r="AR38">
        <v>252</v>
      </c>
      <c r="AS38">
        <v>72</v>
      </c>
      <c r="AT38">
        <v>0</v>
      </c>
      <c r="AU38">
        <v>339</v>
      </c>
      <c r="AV38">
        <v>74</v>
      </c>
      <c r="AW38">
        <v>0</v>
      </c>
      <c r="AX38">
        <v>304</v>
      </c>
      <c r="AY38">
        <v>63</v>
      </c>
      <c r="AZ38">
        <v>0</v>
      </c>
      <c r="BV38" s="326">
        <v>84</v>
      </c>
      <c r="BW38" s="214">
        <v>42</v>
      </c>
      <c r="BX38" s="214">
        <v>1</v>
      </c>
      <c r="BY38" s="214">
        <v>75</v>
      </c>
      <c r="BZ38" s="214">
        <v>23</v>
      </c>
      <c r="CA38" s="214">
        <v>0</v>
      </c>
      <c r="CB38" s="214">
        <v>78</v>
      </c>
      <c r="CC38" s="214">
        <v>21</v>
      </c>
      <c r="CD38" s="214">
        <v>0</v>
      </c>
      <c r="CE38" s="214">
        <v>83</v>
      </c>
      <c r="CF38" s="214">
        <v>27</v>
      </c>
      <c r="CG38" s="214">
        <v>0</v>
      </c>
      <c r="CH38" s="214">
        <v>90</v>
      </c>
      <c r="CI38" s="214">
        <v>18</v>
      </c>
      <c r="CJ38" s="214">
        <v>0</v>
      </c>
      <c r="CK38" s="214"/>
      <c r="CL38" s="214"/>
      <c r="CM38" s="214"/>
      <c r="CN38" s="214"/>
      <c r="CO38" s="214"/>
      <c r="CP38" s="214"/>
      <c r="CQ38" s="214"/>
      <c r="CR38" s="214"/>
      <c r="CS38" s="214"/>
      <c r="CT38" s="214"/>
      <c r="CU38" s="214"/>
      <c r="CV38" s="214"/>
      <c r="CW38" s="214"/>
      <c r="CX38" s="214"/>
      <c r="CY38" s="214"/>
      <c r="CZ38" s="214"/>
      <c r="DA38" s="214"/>
      <c r="DB38" s="214"/>
      <c r="DC38" s="214"/>
      <c r="DD38" s="214"/>
      <c r="DE38" s="327"/>
      <c r="DF38">
        <v>257</v>
      </c>
      <c r="DG38">
        <v>33</v>
      </c>
      <c r="DH38">
        <v>1</v>
      </c>
      <c r="DI38">
        <v>314</v>
      </c>
      <c r="DJ38">
        <v>29</v>
      </c>
      <c r="DK38">
        <v>0</v>
      </c>
      <c r="DL38">
        <v>257</v>
      </c>
      <c r="DM38">
        <v>28</v>
      </c>
      <c r="DN38">
        <v>0</v>
      </c>
      <c r="DO38">
        <v>286</v>
      </c>
      <c r="DP38">
        <v>36</v>
      </c>
      <c r="DQ38">
        <v>0</v>
      </c>
      <c r="DR38">
        <v>244</v>
      </c>
      <c r="DS38">
        <v>23</v>
      </c>
      <c r="DT38">
        <v>0</v>
      </c>
      <c r="EP38" s="326">
        <v>167</v>
      </c>
      <c r="EQ38" s="214">
        <v>129</v>
      </c>
      <c r="ER38" s="214">
        <v>2</v>
      </c>
      <c r="ES38" s="214">
        <v>150</v>
      </c>
      <c r="ET38" s="214">
        <v>113</v>
      </c>
      <c r="EU38" s="214">
        <v>3</v>
      </c>
      <c r="EV38" s="214">
        <v>166</v>
      </c>
      <c r="EW38" s="214">
        <v>114</v>
      </c>
      <c r="EX38" s="214">
        <v>4</v>
      </c>
      <c r="EY38" s="214">
        <v>170</v>
      </c>
      <c r="EZ38" s="214">
        <v>138</v>
      </c>
      <c r="FA38" s="214">
        <v>4</v>
      </c>
      <c r="FB38" s="214">
        <v>182</v>
      </c>
      <c r="FC38" s="214">
        <v>119</v>
      </c>
      <c r="FD38" s="214">
        <v>4</v>
      </c>
      <c r="FE38" s="214"/>
      <c r="FF38" s="214"/>
      <c r="FG38" s="214"/>
      <c r="FH38" s="214"/>
      <c r="FI38" s="214"/>
      <c r="FJ38" s="214"/>
      <c r="FK38" s="214"/>
      <c r="FL38" s="214"/>
      <c r="FM38" s="214"/>
      <c r="FN38" s="214"/>
      <c r="FO38" s="214"/>
      <c r="FP38" s="214"/>
      <c r="FQ38" s="214"/>
      <c r="FR38" s="214"/>
      <c r="FS38" s="214"/>
      <c r="FT38" s="214"/>
      <c r="FU38" s="214"/>
      <c r="FV38" s="214"/>
      <c r="FW38" s="214"/>
      <c r="FX38" s="214"/>
      <c r="FY38" s="327"/>
      <c r="FZ38">
        <v>325</v>
      </c>
      <c r="GA38">
        <v>155</v>
      </c>
      <c r="GB38">
        <v>2</v>
      </c>
      <c r="GC38">
        <v>320</v>
      </c>
      <c r="GD38">
        <v>135</v>
      </c>
      <c r="GE38">
        <v>1</v>
      </c>
      <c r="GF38">
        <v>341</v>
      </c>
      <c r="GG38">
        <v>121</v>
      </c>
      <c r="GH38">
        <v>0</v>
      </c>
      <c r="GI38">
        <v>359</v>
      </c>
      <c r="GJ38">
        <v>140</v>
      </c>
      <c r="GK38">
        <v>0</v>
      </c>
      <c r="GL38">
        <v>347</v>
      </c>
      <c r="GM38">
        <v>153</v>
      </c>
      <c r="GN38">
        <v>0</v>
      </c>
      <c r="HJ38" s="326">
        <v>2585</v>
      </c>
      <c r="HK38" s="214">
        <v>0</v>
      </c>
      <c r="HL38" s="214">
        <v>0</v>
      </c>
      <c r="HM38" s="214">
        <v>2450</v>
      </c>
      <c r="HN38" s="214">
        <v>0</v>
      </c>
      <c r="HO38" s="214">
        <v>0</v>
      </c>
      <c r="HP38" s="214">
        <v>2363</v>
      </c>
      <c r="HQ38" s="214">
        <v>0</v>
      </c>
      <c r="HR38" s="214">
        <v>0</v>
      </c>
      <c r="HS38" s="214">
        <v>2458</v>
      </c>
      <c r="HT38" s="214">
        <v>0</v>
      </c>
      <c r="HU38" s="214">
        <v>0</v>
      </c>
      <c r="HV38" s="214">
        <v>2482</v>
      </c>
      <c r="HW38" s="214">
        <v>0</v>
      </c>
      <c r="HX38" s="214">
        <v>0</v>
      </c>
      <c r="HY38" s="214"/>
      <c r="HZ38" s="214">
        <v>0</v>
      </c>
      <c r="IA38" s="214"/>
      <c r="IB38" s="214"/>
      <c r="IC38" s="214">
        <v>0</v>
      </c>
      <c r="ID38" s="214"/>
      <c r="IE38" s="214"/>
      <c r="IF38" s="214">
        <v>0</v>
      </c>
      <c r="IG38" s="214"/>
      <c r="IH38" s="214"/>
      <c r="II38" s="214">
        <v>0</v>
      </c>
      <c r="IJ38" s="214"/>
      <c r="IK38" s="214"/>
      <c r="IL38" s="214">
        <v>0</v>
      </c>
      <c r="IM38" s="214"/>
      <c r="IN38" s="214"/>
      <c r="IO38" s="214">
        <v>0</v>
      </c>
      <c r="IP38" s="214"/>
      <c r="IQ38" s="214"/>
      <c r="IR38" s="214">
        <v>0</v>
      </c>
      <c r="IS38" s="327"/>
      <c r="IT38">
        <v>230</v>
      </c>
      <c r="IU38">
        <v>56</v>
      </c>
      <c r="IV38">
        <v>0</v>
      </c>
      <c r="IW38">
        <v>216</v>
      </c>
      <c r="IX38">
        <v>57</v>
      </c>
      <c r="IY38">
        <v>0</v>
      </c>
      <c r="IZ38">
        <v>217</v>
      </c>
      <c r="JA38">
        <v>55</v>
      </c>
      <c r="JB38">
        <v>0</v>
      </c>
      <c r="JC38">
        <v>257</v>
      </c>
      <c r="JD38">
        <v>59</v>
      </c>
      <c r="JE38">
        <v>0</v>
      </c>
      <c r="JF38">
        <v>214</v>
      </c>
      <c r="JG38">
        <v>46</v>
      </c>
      <c r="JH38">
        <v>0</v>
      </c>
      <c r="KD38" s="326">
        <v>320</v>
      </c>
      <c r="KE38" s="214">
        <v>261</v>
      </c>
      <c r="KF38" s="214">
        <v>2</v>
      </c>
      <c r="KG38" s="214">
        <v>309</v>
      </c>
      <c r="KH38" s="214">
        <v>279</v>
      </c>
      <c r="KI38" s="214">
        <v>1</v>
      </c>
      <c r="KJ38" s="214">
        <v>328</v>
      </c>
      <c r="KK38" s="214">
        <v>300</v>
      </c>
      <c r="KL38" s="214">
        <v>4</v>
      </c>
      <c r="KM38" s="214">
        <v>328</v>
      </c>
      <c r="KN38" s="214">
        <v>311</v>
      </c>
      <c r="KO38" s="214">
        <v>1</v>
      </c>
      <c r="KP38" s="214">
        <v>316</v>
      </c>
      <c r="KQ38" s="214">
        <v>291</v>
      </c>
      <c r="KR38" s="214">
        <v>3</v>
      </c>
      <c r="KS38" s="214"/>
      <c r="KT38" s="214"/>
      <c r="KU38" s="214"/>
      <c r="KV38" s="214"/>
      <c r="KW38" s="214"/>
      <c r="KX38" s="214"/>
      <c r="KY38" s="214"/>
      <c r="KZ38" s="214"/>
      <c r="LA38" s="214"/>
      <c r="LB38" s="214"/>
      <c r="LC38" s="214"/>
      <c r="LD38" s="214"/>
      <c r="LE38" s="214"/>
      <c r="LF38" s="214"/>
      <c r="LG38" s="214"/>
      <c r="LH38" s="214"/>
      <c r="LI38" s="214"/>
      <c r="LJ38" s="214"/>
      <c r="LK38" s="214"/>
      <c r="LL38" s="214"/>
      <c r="LM38" s="327"/>
      <c r="LN38">
        <v>7</v>
      </c>
      <c r="LO38">
        <v>91</v>
      </c>
      <c r="LP38">
        <v>0</v>
      </c>
      <c r="LQ38">
        <v>9</v>
      </c>
      <c r="LR38">
        <v>86</v>
      </c>
      <c r="LS38">
        <v>0</v>
      </c>
      <c r="LT38">
        <v>11</v>
      </c>
      <c r="LU38">
        <v>86</v>
      </c>
      <c r="LV38">
        <v>0</v>
      </c>
      <c r="LW38">
        <v>15</v>
      </c>
      <c r="LX38">
        <v>97</v>
      </c>
      <c r="LY38">
        <v>1</v>
      </c>
      <c r="LZ38">
        <v>7</v>
      </c>
      <c r="MA38">
        <v>102</v>
      </c>
      <c r="MB38">
        <v>0</v>
      </c>
      <c r="MX38" s="328">
        <v>20170315</v>
      </c>
      <c r="MY38">
        <f t="shared" si="11"/>
        <v>4572</v>
      </c>
      <c r="MZ38">
        <f t="shared" si="11"/>
        <v>940</v>
      </c>
      <c r="NA38">
        <f t="shared" si="11"/>
        <v>14</v>
      </c>
      <c r="NB38">
        <f t="shared" si="10"/>
        <v>4436</v>
      </c>
      <c r="NC38">
        <f t="shared" si="10"/>
        <v>912</v>
      </c>
      <c r="ND38">
        <f t="shared" si="10"/>
        <v>11</v>
      </c>
      <c r="NE38">
        <f t="shared" si="10"/>
        <v>4267</v>
      </c>
      <c r="NF38">
        <f t="shared" si="10"/>
        <v>891</v>
      </c>
      <c r="NG38">
        <f t="shared" si="10"/>
        <v>20</v>
      </c>
      <c r="NH38">
        <f t="shared" si="10"/>
        <v>4607</v>
      </c>
      <c r="NI38">
        <f t="shared" si="10"/>
        <v>1003</v>
      </c>
      <c r="NJ38">
        <f t="shared" si="10"/>
        <v>11</v>
      </c>
      <c r="NK38">
        <f t="shared" si="10"/>
        <v>4469</v>
      </c>
      <c r="NL38">
        <f t="shared" si="10"/>
        <v>902</v>
      </c>
      <c r="NM38">
        <f t="shared" si="10"/>
        <v>9</v>
      </c>
      <c r="NN38">
        <f t="shared" si="10"/>
        <v>0</v>
      </c>
      <c r="NO38">
        <f t="shared" si="9"/>
        <v>0</v>
      </c>
      <c r="NP38">
        <f t="shared" si="9"/>
        <v>0</v>
      </c>
      <c r="NQ38">
        <f t="shared" si="9"/>
        <v>0</v>
      </c>
      <c r="NR38">
        <f t="shared" si="9"/>
        <v>0</v>
      </c>
      <c r="NS38">
        <f t="shared" si="9"/>
        <v>0</v>
      </c>
      <c r="NT38">
        <f t="shared" si="9"/>
        <v>0</v>
      </c>
      <c r="NU38">
        <f t="shared" si="9"/>
        <v>0</v>
      </c>
      <c r="NV38">
        <f t="shared" si="9"/>
        <v>0</v>
      </c>
      <c r="NW38">
        <f t="shared" si="9"/>
        <v>0</v>
      </c>
      <c r="NX38">
        <f t="shared" si="9"/>
        <v>0</v>
      </c>
      <c r="NY38">
        <f t="shared" si="8"/>
        <v>0</v>
      </c>
      <c r="NZ38">
        <f t="shared" si="7"/>
        <v>0</v>
      </c>
      <c r="OA38">
        <f t="shared" si="7"/>
        <v>0</v>
      </c>
      <c r="OB38">
        <f t="shared" si="7"/>
        <v>0</v>
      </c>
      <c r="OC38">
        <f t="shared" si="7"/>
        <v>0</v>
      </c>
      <c r="OD38">
        <f t="shared" si="7"/>
        <v>0</v>
      </c>
      <c r="OE38">
        <f t="shared" si="7"/>
        <v>0</v>
      </c>
      <c r="OF38">
        <f t="shared" si="7"/>
        <v>0</v>
      </c>
      <c r="OG38">
        <f t="shared" si="7"/>
        <v>0</v>
      </c>
      <c r="OH38">
        <f t="shared" si="7"/>
        <v>0</v>
      </c>
      <c r="OI38" s="329"/>
      <c r="OJ38" s="330">
        <f t="shared" si="5"/>
        <v>22351</v>
      </c>
      <c r="OK38" s="331">
        <f t="shared" si="5"/>
        <v>4648</v>
      </c>
      <c r="OL38" s="332">
        <f t="shared" si="5"/>
        <v>65</v>
      </c>
      <c r="OM38">
        <v>20170315</v>
      </c>
    </row>
    <row r="39" spans="1:403">
      <c r="A39" t="s">
        <v>81</v>
      </c>
      <c r="B39" s="326">
        <v>495</v>
      </c>
      <c r="C39" s="214">
        <v>727</v>
      </c>
      <c r="D39" s="214">
        <v>11</v>
      </c>
      <c r="E39" s="214">
        <v>427</v>
      </c>
      <c r="F39" s="214">
        <v>835</v>
      </c>
      <c r="G39" s="214">
        <v>27</v>
      </c>
      <c r="H39" s="214">
        <v>495</v>
      </c>
      <c r="I39" s="214">
        <v>756</v>
      </c>
      <c r="J39" s="214">
        <v>25</v>
      </c>
      <c r="K39" s="214">
        <v>504</v>
      </c>
      <c r="L39" s="214">
        <v>728</v>
      </c>
      <c r="M39" s="214">
        <v>20</v>
      </c>
      <c r="N39" s="214">
        <v>520</v>
      </c>
      <c r="O39" s="214">
        <v>779</v>
      </c>
      <c r="P39" s="214">
        <v>8</v>
      </c>
      <c r="Q39" s="214">
        <v>547</v>
      </c>
      <c r="R39" s="214">
        <v>943</v>
      </c>
      <c r="S39" s="214">
        <v>13</v>
      </c>
      <c r="T39" s="214"/>
      <c r="U39" s="214"/>
      <c r="V39" s="214"/>
      <c r="W39" s="214"/>
      <c r="X39" s="214"/>
      <c r="Y39" s="214"/>
      <c r="Z39" s="214"/>
      <c r="AA39" s="214"/>
      <c r="AB39" s="214"/>
      <c r="AC39" s="214"/>
      <c r="AD39" s="214"/>
      <c r="AE39" s="214"/>
      <c r="AF39" s="214"/>
      <c r="AG39" s="214"/>
      <c r="AH39" s="214"/>
      <c r="AI39" s="214"/>
      <c r="AJ39" s="214"/>
      <c r="AK39" s="327"/>
      <c r="AL39">
        <v>947</v>
      </c>
      <c r="AM39">
        <v>166</v>
      </c>
      <c r="AN39">
        <v>0</v>
      </c>
      <c r="AO39">
        <v>993</v>
      </c>
      <c r="AP39">
        <v>192</v>
      </c>
      <c r="AQ39">
        <v>0</v>
      </c>
      <c r="AR39">
        <v>945</v>
      </c>
      <c r="AS39">
        <v>174</v>
      </c>
      <c r="AT39">
        <v>0</v>
      </c>
      <c r="AU39">
        <v>1143</v>
      </c>
      <c r="AV39">
        <v>168</v>
      </c>
      <c r="AW39">
        <v>0</v>
      </c>
      <c r="AX39">
        <v>936</v>
      </c>
      <c r="AY39">
        <v>151</v>
      </c>
      <c r="AZ39">
        <v>0</v>
      </c>
      <c r="BA39">
        <v>1203</v>
      </c>
      <c r="BB39">
        <v>157</v>
      </c>
      <c r="BC39">
        <v>1</v>
      </c>
      <c r="BV39" s="326">
        <v>104</v>
      </c>
      <c r="BW39" s="214">
        <v>14</v>
      </c>
      <c r="BX39" s="214">
        <v>0</v>
      </c>
      <c r="BY39" s="214">
        <v>119</v>
      </c>
      <c r="BZ39" s="214">
        <v>26</v>
      </c>
      <c r="CA39" s="214">
        <v>0</v>
      </c>
      <c r="CB39" s="214">
        <v>184</v>
      </c>
      <c r="CC39" s="214">
        <v>34</v>
      </c>
      <c r="CD39" s="214">
        <v>0</v>
      </c>
      <c r="CE39" s="214">
        <v>176</v>
      </c>
      <c r="CF39" s="214">
        <v>38</v>
      </c>
      <c r="CG39" s="214">
        <v>0</v>
      </c>
      <c r="CH39" s="214">
        <v>132</v>
      </c>
      <c r="CI39" s="214">
        <v>49</v>
      </c>
      <c r="CJ39" s="214">
        <v>0</v>
      </c>
      <c r="CK39" s="214">
        <v>178</v>
      </c>
      <c r="CL39" s="214">
        <v>27</v>
      </c>
      <c r="CM39" s="214">
        <v>0</v>
      </c>
      <c r="CN39" s="214"/>
      <c r="CO39" s="214"/>
      <c r="CP39" s="214"/>
      <c r="CQ39" s="214"/>
      <c r="CR39" s="214"/>
      <c r="CS39" s="214"/>
      <c r="CT39" s="214"/>
      <c r="CU39" s="214"/>
      <c r="CV39" s="214"/>
      <c r="CW39" s="214"/>
      <c r="CX39" s="214"/>
      <c r="CY39" s="214"/>
      <c r="CZ39" s="214"/>
      <c r="DA39" s="214"/>
      <c r="DB39" s="214"/>
      <c r="DC39" s="214"/>
      <c r="DD39" s="214"/>
      <c r="DE39" s="327"/>
      <c r="DF39">
        <v>757</v>
      </c>
      <c r="DG39">
        <v>106</v>
      </c>
      <c r="DH39">
        <v>0</v>
      </c>
      <c r="DI39">
        <v>732</v>
      </c>
      <c r="DJ39">
        <v>118</v>
      </c>
      <c r="DK39">
        <v>0</v>
      </c>
      <c r="DL39">
        <v>725</v>
      </c>
      <c r="DM39">
        <v>105</v>
      </c>
      <c r="DN39">
        <v>2</v>
      </c>
      <c r="DO39">
        <v>845</v>
      </c>
      <c r="DP39">
        <v>161</v>
      </c>
      <c r="DQ39">
        <v>0</v>
      </c>
      <c r="DR39">
        <v>658</v>
      </c>
      <c r="DS39">
        <v>109</v>
      </c>
      <c r="DT39">
        <v>3</v>
      </c>
      <c r="DU39">
        <v>832</v>
      </c>
      <c r="DV39">
        <v>128</v>
      </c>
      <c r="DW39">
        <v>0</v>
      </c>
      <c r="EP39" s="326">
        <v>373</v>
      </c>
      <c r="EQ39" s="214">
        <v>293</v>
      </c>
      <c r="ER39" s="214">
        <v>14</v>
      </c>
      <c r="ES39" s="214">
        <v>350</v>
      </c>
      <c r="ET39" s="214">
        <v>329</v>
      </c>
      <c r="EU39" s="214">
        <v>11</v>
      </c>
      <c r="EV39" s="214">
        <v>369</v>
      </c>
      <c r="EW39" s="214">
        <v>268</v>
      </c>
      <c r="EX39" s="214">
        <v>7</v>
      </c>
      <c r="EY39" s="214">
        <v>362</v>
      </c>
      <c r="EZ39" s="214">
        <v>267</v>
      </c>
      <c r="FA39" s="214">
        <v>10</v>
      </c>
      <c r="FB39" s="214">
        <v>341</v>
      </c>
      <c r="FC39" s="214">
        <v>278</v>
      </c>
      <c r="FD39" s="214">
        <v>12</v>
      </c>
      <c r="FE39" s="214">
        <v>401</v>
      </c>
      <c r="FF39" s="214">
        <v>302</v>
      </c>
      <c r="FG39" s="214">
        <v>12</v>
      </c>
      <c r="FH39" s="214"/>
      <c r="FI39" s="214"/>
      <c r="FJ39" s="214"/>
      <c r="FK39" s="214"/>
      <c r="FL39" s="214"/>
      <c r="FM39" s="214"/>
      <c r="FN39" s="214"/>
      <c r="FO39" s="214"/>
      <c r="FP39" s="214"/>
      <c r="FQ39" s="214"/>
      <c r="FR39" s="214"/>
      <c r="FS39" s="214"/>
      <c r="FT39" s="214"/>
      <c r="FU39" s="214"/>
      <c r="FV39" s="214"/>
      <c r="FW39" s="214"/>
      <c r="FX39" s="214"/>
      <c r="FY39" s="327"/>
      <c r="FZ39">
        <v>694</v>
      </c>
      <c r="GA39">
        <v>353</v>
      </c>
      <c r="GB39">
        <v>1</v>
      </c>
      <c r="GC39">
        <v>690</v>
      </c>
      <c r="GD39">
        <v>393</v>
      </c>
      <c r="GE39">
        <v>3</v>
      </c>
      <c r="GF39">
        <v>748</v>
      </c>
      <c r="GG39">
        <v>304</v>
      </c>
      <c r="GH39">
        <v>1</v>
      </c>
      <c r="GI39">
        <v>821</v>
      </c>
      <c r="GJ39">
        <v>397</v>
      </c>
      <c r="GK39">
        <v>2</v>
      </c>
      <c r="GL39">
        <v>739</v>
      </c>
      <c r="GM39">
        <v>371</v>
      </c>
      <c r="GN39">
        <v>0</v>
      </c>
      <c r="GO39">
        <v>866</v>
      </c>
      <c r="GP39">
        <v>341</v>
      </c>
      <c r="GQ39">
        <v>1</v>
      </c>
      <c r="HJ39" s="326">
        <v>7133</v>
      </c>
      <c r="HK39" s="214">
        <v>0</v>
      </c>
      <c r="HL39" s="214">
        <v>0</v>
      </c>
      <c r="HM39" s="214">
        <v>7239</v>
      </c>
      <c r="HN39" s="214">
        <v>0</v>
      </c>
      <c r="HO39" s="214">
        <v>0</v>
      </c>
      <c r="HP39" s="214">
        <v>6103</v>
      </c>
      <c r="HQ39" s="214">
        <v>0</v>
      </c>
      <c r="HR39" s="214">
        <v>1</v>
      </c>
      <c r="HS39" s="214">
        <v>7979</v>
      </c>
      <c r="HT39" s="214">
        <v>0</v>
      </c>
      <c r="HU39" s="214">
        <v>0</v>
      </c>
      <c r="HV39" s="214">
        <v>7519</v>
      </c>
      <c r="HW39" s="214">
        <v>0</v>
      </c>
      <c r="HX39" s="214">
        <v>0</v>
      </c>
      <c r="HY39" s="214">
        <v>7960</v>
      </c>
      <c r="HZ39" s="214">
        <v>0</v>
      </c>
      <c r="IA39" s="214">
        <v>0</v>
      </c>
      <c r="IB39" s="214"/>
      <c r="IC39" s="214">
        <v>0</v>
      </c>
      <c r="ID39" s="214"/>
      <c r="IE39" s="214"/>
      <c r="IF39" s="214">
        <v>0</v>
      </c>
      <c r="IG39" s="214"/>
      <c r="IH39" s="214"/>
      <c r="II39" s="214">
        <v>0</v>
      </c>
      <c r="IJ39" s="214"/>
      <c r="IK39" s="214"/>
      <c r="IL39" s="214">
        <v>0</v>
      </c>
      <c r="IM39" s="214"/>
      <c r="IN39" s="214"/>
      <c r="IO39" s="214">
        <v>0</v>
      </c>
      <c r="IP39" s="214"/>
      <c r="IQ39" s="214"/>
      <c r="IR39" s="214">
        <v>0</v>
      </c>
      <c r="IS39" s="327"/>
      <c r="IT39">
        <v>535</v>
      </c>
      <c r="IU39">
        <v>308</v>
      </c>
      <c r="IV39">
        <v>0</v>
      </c>
      <c r="IW39">
        <v>503</v>
      </c>
      <c r="IX39">
        <v>266</v>
      </c>
      <c r="IY39">
        <v>0</v>
      </c>
      <c r="IZ39">
        <v>519</v>
      </c>
      <c r="JA39">
        <v>273</v>
      </c>
      <c r="JB39">
        <v>1</v>
      </c>
      <c r="JC39">
        <v>560</v>
      </c>
      <c r="JD39">
        <v>245</v>
      </c>
      <c r="JE39">
        <v>0</v>
      </c>
      <c r="JF39">
        <v>530</v>
      </c>
      <c r="JG39">
        <v>275</v>
      </c>
      <c r="JH39">
        <v>0</v>
      </c>
      <c r="JI39">
        <v>694</v>
      </c>
      <c r="JJ39">
        <v>289</v>
      </c>
      <c r="JK39">
        <v>1</v>
      </c>
      <c r="KD39" s="326">
        <v>805</v>
      </c>
      <c r="KE39" s="214">
        <v>557</v>
      </c>
      <c r="KF39" s="214">
        <v>1</v>
      </c>
      <c r="KG39" s="214">
        <v>885</v>
      </c>
      <c r="KH39" s="214">
        <v>580</v>
      </c>
      <c r="KI39" s="214">
        <v>1</v>
      </c>
      <c r="KJ39" s="214">
        <v>800</v>
      </c>
      <c r="KK39" s="214">
        <v>551</v>
      </c>
      <c r="KL39" s="214">
        <v>3</v>
      </c>
      <c r="KM39" s="214">
        <v>838</v>
      </c>
      <c r="KN39" s="214">
        <v>294</v>
      </c>
      <c r="KO39" s="214">
        <v>0</v>
      </c>
      <c r="KP39" s="214">
        <v>792</v>
      </c>
      <c r="KQ39" s="214">
        <v>611</v>
      </c>
      <c r="KR39" s="214">
        <v>12</v>
      </c>
      <c r="KS39" s="214">
        <v>917</v>
      </c>
      <c r="KT39" s="214">
        <v>659</v>
      </c>
      <c r="KU39" s="214">
        <v>4</v>
      </c>
      <c r="KV39" s="214"/>
      <c r="KW39" s="214"/>
      <c r="KX39" s="214"/>
      <c r="KY39" s="214"/>
      <c r="KZ39" s="214"/>
      <c r="LA39" s="214"/>
      <c r="LB39" s="214"/>
      <c r="LC39" s="214"/>
      <c r="LD39" s="214"/>
      <c r="LE39" s="214"/>
      <c r="LF39" s="214"/>
      <c r="LG39" s="214"/>
      <c r="LH39" s="214"/>
      <c r="LI39" s="214"/>
      <c r="LJ39" s="214"/>
      <c r="LK39" s="214"/>
      <c r="LL39" s="214"/>
      <c r="LM39" s="327"/>
      <c r="LN39">
        <v>67</v>
      </c>
      <c r="LO39">
        <v>106</v>
      </c>
      <c r="LP39">
        <v>1</v>
      </c>
      <c r="LQ39">
        <v>62</v>
      </c>
      <c r="LR39">
        <v>103</v>
      </c>
      <c r="LS39">
        <v>0</v>
      </c>
      <c r="LT39">
        <v>61</v>
      </c>
      <c r="LU39">
        <v>114</v>
      </c>
      <c r="LV39">
        <v>1</v>
      </c>
      <c r="LW39">
        <v>67</v>
      </c>
      <c r="LX39">
        <v>100</v>
      </c>
      <c r="LY39">
        <v>0</v>
      </c>
      <c r="LZ39">
        <v>71</v>
      </c>
      <c r="MA39">
        <v>97</v>
      </c>
      <c r="MB39">
        <v>1</v>
      </c>
      <c r="MC39">
        <v>85</v>
      </c>
      <c r="MD39">
        <v>94</v>
      </c>
      <c r="ME39">
        <v>1</v>
      </c>
      <c r="MX39" s="328">
        <v>20170308</v>
      </c>
      <c r="MY39">
        <f t="shared" si="11"/>
        <v>11910</v>
      </c>
      <c r="MZ39">
        <f t="shared" si="11"/>
        <v>2630</v>
      </c>
      <c r="NA39">
        <f t="shared" si="11"/>
        <v>28</v>
      </c>
      <c r="NB39">
        <f t="shared" si="10"/>
        <v>12000</v>
      </c>
      <c r="NC39">
        <f t="shared" si="10"/>
        <v>2842</v>
      </c>
      <c r="ND39">
        <f t="shared" si="10"/>
        <v>42</v>
      </c>
      <c r="NE39">
        <f t="shared" si="10"/>
        <v>10949</v>
      </c>
      <c r="NF39">
        <f t="shared" si="10"/>
        <v>2579</v>
      </c>
      <c r="NG39">
        <f t="shared" si="10"/>
        <v>41</v>
      </c>
      <c r="NH39">
        <f t="shared" si="10"/>
        <v>13295</v>
      </c>
      <c r="NI39">
        <f t="shared" si="10"/>
        <v>2398</v>
      </c>
      <c r="NJ39">
        <f t="shared" si="10"/>
        <v>32</v>
      </c>
      <c r="NK39">
        <f t="shared" si="10"/>
        <v>12238</v>
      </c>
      <c r="NL39">
        <f t="shared" si="10"/>
        <v>2720</v>
      </c>
      <c r="NM39">
        <f t="shared" si="10"/>
        <v>36</v>
      </c>
      <c r="NN39">
        <f t="shared" si="10"/>
        <v>13683</v>
      </c>
      <c r="NO39">
        <f t="shared" si="9"/>
        <v>2940</v>
      </c>
      <c r="NP39">
        <f t="shared" si="9"/>
        <v>33</v>
      </c>
      <c r="NQ39">
        <f t="shared" si="9"/>
        <v>0</v>
      </c>
      <c r="NR39">
        <f t="shared" si="9"/>
        <v>0</v>
      </c>
      <c r="NS39">
        <f t="shared" si="9"/>
        <v>0</v>
      </c>
      <c r="NT39">
        <f t="shared" si="9"/>
        <v>0</v>
      </c>
      <c r="NU39">
        <f t="shared" si="9"/>
        <v>0</v>
      </c>
      <c r="NV39">
        <f t="shared" si="9"/>
        <v>0</v>
      </c>
      <c r="NW39">
        <f t="shared" si="9"/>
        <v>0</v>
      </c>
      <c r="NX39">
        <f t="shared" si="9"/>
        <v>0</v>
      </c>
      <c r="NY39">
        <f t="shared" si="8"/>
        <v>0</v>
      </c>
      <c r="NZ39">
        <f t="shared" si="7"/>
        <v>0</v>
      </c>
      <c r="OA39">
        <f t="shared" si="7"/>
        <v>0</v>
      </c>
      <c r="OB39">
        <f t="shared" si="7"/>
        <v>0</v>
      </c>
      <c r="OC39">
        <f t="shared" ref="OC39:OH70" si="12">SUM(AF39+BP39+CZ39+EJ39+FT39+HD39+IN39+JX39+LH39+MR39)</f>
        <v>0</v>
      </c>
      <c r="OD39">
        <f t="shared" si="12"/>
        <v>0</v>
      </c>
      <c r="OE39">
        <f t="shared" si="12"/>
        <v>0</v>
      </c>
      <c r="OF39">
        <f t="shared" si="12"/>
        <v>0</v>
      </c>
      <c r="OG39">
        <f t="shared" si="12"/>
        <v>0</v>
      </c>
      <c r="OH39">
        <f t="shared" si="12"/>
        <v>0</v>
      </c>
      <c r="OI39" s="329"/>
      <c r="OJ39" s="330">
        <f t="shared" si="5"/>
        <v>74075</v>
      </c>
      <c r="OK39" s="331">
        <f t="shared" si="5"/>
        <v>16109</v>
      </c>
      <c r="OL39" s="332">
        <f t="shared" si="5"/>
        <v>212</v>
      </c>
      <c r="OM39">
        <v>20170406</v>
      </c>
    </row>
    <row r="40" spans="1:403">
      <c r="A40" t="s">
        <v>82</v>
      </c>
      <c r="B40" s="326">
        <v>293</v>
      </c>
      <c r="C40" s="214">
        <v>87</v>
      </c>
      <c r="D40" s="214">
        <v>16</v>
      </c>
      <c r="E40" s="214">
        <v>302</v>
      </c>
      <c r="F40" s="214">
        <v>82</v>
      </c>
      <c r="G40" s="214">
        <v>35</v>
      </c>
      <c r="H40" s="214">
        <v>284</v>
      </c>
      <c r="I40" s="214">
        <v>97</v>
      </c>
      <c r="J40" s="214">
        <v>34</v>
      </c>
      <c r="K40" s="214">
        <v>372</v>
      </c>
      <c r="L40" s="214">
        <v>86</v>
      </c>
      <c r="M40" s="214">
        <v>20</v>
      </c>
      <c r="N40" s="214">
        <v>380</v>
      </c>
      <c r="O40" s="214">
        <v>95</v>
      </c>
      <c r="P40" s="214">
        <v>42</v>
      </c>
      <c r="Q40" s="214">
        <v>393</v>
      </c>
      <c r="R40" s="214">
        <v>75</v>
      </c>
      <c r="S40" s="214">
        <v>47</v>
      </c>
      <c r="T40" s="214"/>
      <c r="U40" s="214"/>
      <c r="V40" s="214"/>
      <c r="W40" s="214"/>
      <c r="X40" s="214"/>
      <c r="Y40" s="214"/>
      <c r="Z40" s="214"/>
      <c r="AA40" s="214"/>
      <c r="AB40" s="214"/>
      <c r="AC40" s="214"/>
      <c r="AD40" s="214"/>
      <c r="AE40" s="214"/>
      <c r="AF40" s="214"/>
      <c r="AG40" s="214"/>
      <c r="AH40" s="214"/>
      <c r="AI40" s="214"/>
      <c r="AJ40" s="214"/>
      <c r="AK40" s="327"/>
      <c r="AL40">
        <v>399</v>
      </c>
      <c r="AM40">
        <v>16</v>
      </c>
      <c r="AN40">
        <v>1</v>
      </c>
      <c r="AO40">
        <v>338</v>
      </c>
      <c r="AP40">
        <v>21</v>
      </c>
      <c r="AQ40">
        <v>0</v>
      </c>
      <c r="AR40">
        <v>302</v>
      </c>
      <c r="AS40">
        <v>21</v>
      </c>
      <c r="AT40">
        <v>2</v>
      </c>
      <c r="AU40">
        <v>290</v>
      </c>
      <c r="AV40">
        <v>28</v>
      </c>
      <c r="AW40">
        <v>0</v>
      </c>
      <c r="AX40">
        <v>294</v>
      </c>
      <c r="AY40">
        <v>34</v>
      </c>
      <c r="AZ40">
        <v>0</v>
      </c>
      <c r="BA40">
        <v>353</v>
      </c>
      <c r="BB40">
        <v>42</v>
      </c>
      <c r="BC40">
        <v>0</v>
      </c>
      <c r="BV40" s="326">
        <v>82</v>
      </c>
      <c r="BW40" s="214">
        <v>0</v>
      </c>
      <c r="BX40" s="214">
        <v>0</v>
      </c>
      <c r="BY40" s="214">
        <v>76</v>
      </c>
      <c r="BZ40" s="214">
        <v>325</v>
      </c>
      <c r="CA40" s="214">
        <v>0</v>
      </c>
      <c r="CB40" s="214">
        <v>90</v>
      </c>
      <c r="CC40" s="214">
        <v>477</v>
      </c>
      <c r="CD40" s="214">
        <v>0</v>
      </c>
      <c r="CE40" s="214">
        <v>93</v>
      </c>
      <c r="CF40" s="214">
        <v>442</v>
      </c>
      <c r="CG40" s="214">
        <v>0</v>
      </c>
      <c r="CH40" s="214">
        <v>86</v>
      </c>
      <c r="CI40" s="214">
        <v>496</v>
      </c>
      <c r="CJ40" s="214">
        <v>1</v>
      </c>
      <c r="CK40" s="214">
        <v>66</v>
      </c>
      <c r="CL40" s="214">
        <v>502</v>
      </c>
      <c r="CM40" s="214">
        <v>0</v>
      </c>
      <c r="CN40" s="214"/>
      <c r="CO40" s="214"/>
      <c r="CP40" s="214"/>
      <c r="CQ40" s="214"/>
      <c r="CR40" s="214"/>
      <c r="CS40" s="214"/>
      <c r="CT40" s="214"/>
      <c r="CU40" s="214"/>
      <c r="CV40" s="214"/>
      <c r="CW40" s="214"/>
      <c r="CX40" s="214"/>
      <c r="CY40" s="214"/>
      <c r="CZ40" s="214"/>
      <c r="DA40" s="214"/>
      <c r="DB40" s="214"/>
      <c r="DC40" s="214"/>
      <c r="DD40" s="214"/>
      <c r="DE40" s="327"/>
      <c r="DF40">
        <v>248</v>
      </c>
      <c r="DG40">
        <v>17</v>
      </c>
      <c r="DH40">
        <v>0</v>
      </c>
      <c r="DI40">
        <v>236</v>
      </c>
      <c r="DJ40">
        <v>23</v>
      </c>
      <c r="DK40">
        <v>0</v>
      </c>
      <c r="DL40">
        <v>224</v>
      </c>
      <c r="DM40">
        <v>11</v>
      </c>
      <c r="DN40">
        <v>0</v>
      </c>
      <c r="DO40">
        <v>248</v>
      </c>
      <c r="DP40">
        <v>20</v>
      </c>
      <c r="DQ40">
        <v>0</v>
      </c>
      <c r="DR40">
        <v>260</v>
      </c>
      <c r="DS40">
        <v>20</v>
      </c>
      <c r="DT40">
        <v>0</v>
      </c>
      <c r="DU40">
        <v>355</v>
      </c>
      <c r="DV40">
        <v>15</v>
      </c>
      <c r="DW40">
        <v>0</v>
      </c>
      <c r="EP40" s="326">
        <v>208</v>
      </c>
      <c r="EQ40" s="214">
        <v>130</v>
      </c>
      <c r="ER40" s="214">
        <v>17</v>
      </c>
      <c r="ES40" s="214">
        <v>211</v>
      </c>
      <c r="ET40" s="214">
        <v>119</v>
      </c>
      <c r="EU40" s="214">
        <v>22</v>
      </c>
      <c r="EV40" s="214">
        <v>210</v>
      </c>
      <c r="EW40" s="214">
        <v>97</v>
      </c>
      <c r="EX40" s="214">
        <v>16</v>
      </c>
      <c r="EY40" s="214">
        <v>233</v>
      </c>
      <c r="EZ40" s="214">
        <v>111</v>
      </c>
      <c r="FA40" s="214">
        <v>16</v>
      </c>
      <c r="FB40" s="214">
        <v>221</v>
      </c>
      <c r="FC40" s="214">
        <v>95</v>
      </c>
      <c r="FD40" s="214">
        <v>25</v>
      </c>
      <c r="FE40" s="214">
        <v>247</v>
      </c>
      <c r="FF40" s="214">
        <v>143</v>
      </c>
      <c r="FG40" s="214">
        <v>25</v>
      </c>
      <c r="FH40" s="214"/>
      <c r="FI40" s="214"/>
      <c r="FJ40" s="214"/>
      <c r="FK40" s="214"/>
      <c r="FL40" s="214"/>
      <c r="FM40" s="214"/>
      <c r="FN40" s="214"/>
      <c r="FO40" s="214"/>
      <c r="FP40" s="214"/>
      <c r="FQ40" s="214"/>
      <c r="FR40" s="214"/>
      <c r="FS40" s="214"/>
      <c r="FT40" s="214"/>
      <c r="FU40" s="214"/>
      <c r="FV40" s="214"/>
      <c r="FW40" s="214"/>
      <c r="FX40" s="214"/>
      <c r="FY40" s="327"/>
      <c r="FZ40">
        <v>467</v>
      </c>
      <c r="GA40">
        <v>139</v>
      </c>
      <c r="GB40">
        <v>1</v>
      </c>
      <c r="GC40">
        <v>494</v>
      </c>
      <c r="GD40">
        <v>130</v>
      </c>
      <c r="GE40">
        <v>0</v>
      </c>
      <c r="GF40">
        <v>533</v>
      </c>
      <c r="GG40">
        <v>189</v>
      </c>
      <c r="GH40">
        <v>0</v>
      </c>
      <c r="GI40">
        <v>512</v>
      </c>
      <c r="GJ40">
        <v>156</v>
      </c>
      <c r="GK40">
        <v>1</v>
      </c>
      <c r="GL40">
        <v>504</v>
      </c>
      <c r="GM40">
        <v>136</v>
      </c>
      <c r="GN40">
        <v>0</v>
      </c>
      <c r="GO40">
        <v>470</v>
      </c>
      <c r="GP40">
        <v>162</v>
      </c>
      <c r="GQ40">
        <v>0</v>
      </c>
      <c r="HJ40" s="326">
        <v>1908</v>
      </c>
      <c r="HK40" s="214">
        <v>0</v>
      </c>
      <c r="HL40" s="214">
        <v>1</v>
      </c>
      <c r="HM40" s="214">
        <v>1617</v>
      </c>
      <c r="HN40" s="214">
        <v>0</v>
      </c>
      <c r="HO40" s="214">
        <v>0</v>
      </c>
      <c r="HP40" s="214">
        <v>1802</v>
      </c>
      <c r="HQ40" s="214">
        <v>0</v>
      </c>
      <c r="HR40" s="214">
        <v>0</v>
      </c>
      <c r="HS40" s="214">
        <v>2205</v>
      </c>
      <c r="HT40" s="214">
        <v>0</v>
      </c>
      <c r="HU40" s="214">
        <v>0</v>
      </c>
      <c r="HV40" s="214">
        <v>2960</v>
      </c>
      <c r="HW40" s="214">
        <v>0</v>
      </c>
      <c r="HX40" s="214">
        <v>0</v>
      </c>
      <c r="HY40" s="214">
        <v>3012</v>
      </c>
      <c r="HZ40" s="214">
        <v>0</v>
      </c>
      <c r="IA40" s="214">
        <v>0</v>
      </c>
      <c r="IB40" s="214"/>
      <c r="IC40" s="214">
        <v>0</v>
      </c>
      <c r="ID40" s="214"/>
      <c r="IE40" s="214"/>
      <c r="IF40" s="214">
        <v>0</v>
      </c>
      <c r="IG40" s="214"/>
      <c r="IH40" s="214"/>
      <c r="II40" s="214">
        <v>0</v>
      </c>
      <c r="IJ40" s="214"/>
      <c r="IK40" s="214"/>
      <c r="IL40" s="214">
        <v>0</v>
      </c>
      <c r="IM40" s="214"/>
      <c r="IN40" s="214"/>
      <c r="IO40" s="214">
        <v>0</v>
      </c>
      <c r="IP40" s="214"/>
      <c r="IQ40" s="214"/>
      <c r="IR40" s="214">
        <v>0</v>
      </c>
      <c r="IS40" s="327"/>
      <c r="IT40">
        <v>229</v>
      </c>
      <c r="IU40">
        <v>144</v>
      </c>
      <c r="IV40">
        <v>1</v>
      </c>
      <c r="IW40">
        <v>170</v>
      </c>
      <c r="IX40">
        <v>148</v>
      </c>
      <c r="IY40">
        <v>0</v>
      </c>
      <c r="IZ40">
        <v>205</v>
      </c>
      <c r="JA40">
        <v>136</v>
      </c>
      <c r="JB40">
        <v>1</v>
      </c>
      <c r="JC40">
        <v>237</v>
      </c>
      <c r="JD40">
        <v>108</v>
      </c>
      <c r="JE40">
        <v>0</v>
      </c>
      <c r="JF40">
        <v>251</v>
      </c>
      <c r="JG40">
        <v>105</v>
      </c>
      <c r="JH40">
        <v>0</v>
      </c>
      <c r="JI40">
        <v>274</v>
      </c>
      <c r="JJ40">
        <v>173</v>
      </c>
      <c r="JK40">
        <v>0</v>
      </c>
      <c r="KD40" s="326">
        <v>329</v>
      </c>
      <c r="KE40" s="214">
        <v>329</v>
      </c>
      <c r="KF40" s="214">
        <v>4</v>
      </c>
      <c r="KG40" s="214">
        <v>330</v>
      </c>
      <c r="KH40" s="214">
        <v>302</v>
      </c>
      <c r="KI40" s="214">
        <v>1</v>
      </c>
      <c r="KJ40" s="214">
        <v>329</v>
      </c>
      <c r="KK40" s="214">
        <v>277</v>
      </c>
      <c r="KL40" s="214">
        <v>2</v>
      </c>
      <c r="KM40" s="214">
        <v>323</v>
      </c>
      <c r="KN40" s="214">
        <v>334</v>
      </c>
      <c r="KO40" s="214">
        <v>4</v>
      </c>
      <c r="KP40" s="214">
        <v>378</v>
      </c>
      <c r="KQ40" s="214">
        <v>342</v>
      </c>
      <c r="KR40" s="214">
        <v>1</v>
      </c>
      <c r="KS40" s="214">
        <v>445</v>
      </c>
      <c r="KT40" s="214">
        <v>467</v>
      </c>
      <c r="KU40" s="214">
        <v>2</v>
      </c>
      <c r="KV40" s="214"/>
      <c r="KW40" s="214"/>
      <c r="KX40" s="214"/>
      <c r="KY40" s="214"/>
      <c r="KZ40" s="214"/>
      <c r="LA40" s="214"/>
      <c r="LB40" s="214"/>
      <c r="LC40" s="214"/>
      <c r="LD40" s="214"/>
      <c r="LE40" s="214"/>
      <c r="LF40" s="214"/>
      <c r="LG40" s="214"/>
      <c r="LH40" s="214"/>
      <c r="LI40" s="214"/>
      <c r="LJ40" s="214"/>
      <c r="LK40" s="214"/>
      <c r="LL40" s="214"/>
      <c r="LM40" s="327"/>
      <c r="LN40">
        <v>9</v>
      </c>
      <c r="LO40">
        <v>147</v>
      </c>
      <c r="LP40">
        <v>0</v>
      </c>
      <c r="LQ40">
        <v>15</v>
      </c>
      <c r="LR40">
        <v>125</v>
      </c>
      <c r="LS40">
        <v>0</v>
      </c>
      <c r="LT40">
        <v>12</v>
      </c>
      <c r="LU40">
        <v>168</v>
      </c>
      <c r="LV40">
        <v>1</v>
      </c>
      <c r="LW40">
        <v>11</v>
      </c>
      <c r="LX40">
        <v>194</v>
      </c>
      <c r="LY40">
        <v>0</v>
      </c>
      <c r="LZ40">
        <v>9</v>
      </c>
      <c r="MA40">
        <v>169</v>
      </c>
      <c r="MB40">
        <v>0</v>
      </c>
      <c r="MC40">
        <v>9</v>
      </c>
      <c r="MD40">
        <v>177</v>
      </c>
      <c r="ME40">
        <v>0</v>
      </c>
      <c r="MX40" s="328">
        <v>20170320</v>
      </c>
      <c r="MY40">
        <f t="shared" si="11"/>
        <v>4172</v>
      </c>
      <c r="MZ40">
        <f t="shared" si="11"/>
        <v>1009</v>
      </c>
      <c r="NA40">
        <f t="shared" si="11"/>
        <v>41</v>
      </c>
      <c r="NB40">
        <f t="shared" si="10"/>
        <v>3789</v>
      </c>
      <c r="NC40">
        <f t="shared" si="10"/>
        <v>1275</v>
      </c>
      <c r="ND40">
        <f t="shared" si="10"/>
        <v>58</v>
      </c>
      <c r="NE40">
        <f t="shared" si="10"/>
        <v>3991</v>
      </c>
      <c r="NF40">
        <f t="shared" si="10"/>
        <v>1473</v>
      </c>
      <c r="NG40">
        <f t="shared" si="10"/>
        <v>56</v>
      </c>
      <c r="NH40">
        <f t="shared" si="10"/>
        <v>4524</v>
      </c>
      <c r="NI40">
        <f t="shared" si="10"/>
        <v>1479</v>
      </c>
      <c r="NJ40">
        <f t="shared" si="10"/>
        <v>41</v>
      </c>
      <c r="NK40">
        <f t="shared" si="10"/>
        <v>5343</v>
      </c>
      <c r="NL40">
        <f t="shared" si="10"/>
        <v>1492</v>
      </c>
      <c r="NM40">
        <f t="shared" si="10"/>
        <v>69</v>
      </c>
      <c r="NN40">
        <f t="shared" si="10"/>
        <v>5624</v>
      </c>
      <c r="NO40">
        <f t="shared" si="9"/>
        <v>1756</v>
      </c>
      <c r="NP40">
        <f t="shared" si="9"/>
        <v>74</v>
      </c>
      <c r="NQ40">
        <f t="shared" si="9"/>
        <v>0</v>
      </c>
      <c r="NR40">
        <f t="shared" si="9"/>
        <v>0</v>
      </c>
      <c r="NS40">
        <f t="shared" si="9"/>
        <v>0</v>
      </c>
      <c r="NT40">
        <f t="shared" si="9"/>
        <v>0</v>
      </c>
      <c r="NU40">
        <f t="shared" si="9"/>
        <v>0</v>
      </c>
      <c r="NV40">
        <f t="shared" si="9"/>
        <v>0</v>
      </c>
      <c r="NW40">
        <f t="shared" si="9"/>
        <v>0</v>
      </c>
      <c r="NX40">
        <f t="shared" si="9"/>
        <v>0</v>
      </c>
      <c r="NY40">
        <f t="shared" si="8"/>
        <v>0</v>
      </c>
      <c r="NZ40">
        <f t="shared" si="8"/>
        <v>0</v>
      </c>
      <c r="OA40">
        <f t="shared" si="8"/>
        <v>0</v>
      </c>
      <c r="OB40">
        <f t="shared" si="8"/>
        <v>0</v>
      </c>
      <c r="OC40">
        <f t="shared" si="12"/>
        <v>0</v>
      </c>
      <c r="OD40">
        <f t="shared" si="12"/>
        <v>0</v>
      </c>
      <c r="OE40">
        <f t="shared" si="12"/>
        <v>0</v>
      </c>
      <c r="OF40">
        <f t="shared" si="12"/>
        <v>0</v>
      </c>
      <c r="OG40">
        <f t="shared" si="12"/>
        <v>0</v>
      </c>
      <c r="OH40">
        <f t="shared" si="12"/>
        <v>0</v>
      </c>
      <c r="OI40" s="329"/>
      <c r="OJ40" s="330">
        <f t="shared" si="5"/>
        <v>27443</v>
      </c>
      <c r="OK40" s="331">
        <f t="shared" si="5"/>
        <v>8484</v>
      </c>
      <c r="OL40" s="332">
        <f t="shared" si="5"/>
        <v>339</v>
      </c>
      <c r="OM40">
        <v>20170420</v>
      </c>
    </row>
    <row r="41" spans="1:403">
      <c r="A41" t="s">
        <v>349</v>
      </c>
      <c r="B41" s="326">
        <v>48</v>
      </c>
      <c r="C41" s="214">
        <v>42</v>
      </c>
      <c r="D41" s="214">
        <v>1</v>
      </c>
      <c r="E41" s="214">
        <v>52</v>
      </c>
      <c r="F41" s="214">
        <v>56</v>
      </c>
      <c r="G41" s="214"/>
      <c r="H41" s="214">
        <v>59</v>
      </c>
      <c r="I41" s="214">
        <v>50</v>
      </c>
      <c r="J41" s="214"/>
      <c r="K41" s="214">
        <v>63</v>
      </c>
      <c r="L41" s="214">
        <v>51</v>
      </c>
      <c r="M41" s="214">
        <v>1</v>
      </c>
      <c r="N41" s="214">
        <v>78</v>
      </c>
      <c r="O41" s="214">
        <v>50</v>
      </c>
      <c r="P41" s="214">
        <v>0</v>
      </c>
      <c r="Q41" s="214"/>
      <c r="R41" s="214"/>
      <c r="S41" s="214"/>
      <c r="T41" s="214"/>
      <c r="U41" s="214"/>
      <c r="V41" s="214"/>
      <c r="W41" s="214"/>
      <c r="X41" s="214"/>
      <c r="Y41" s="214"/>
      <c r="Z41" s="214"/>
      <c r="AA41" s="214"/>
      <c r="AB41" s="214"/>
      <c r="AC41" s="214"/>
      <c r="AD41" s="214"/>
      <c r="AE41" s="214"/>
      <c r="AF41" s="214"/>
      <c r="AG41" s="214"/>
      <c r="AH41" s="214"/>
      <c r="AI41" s="214"/>
      <c r="AJ41" s="214"/>
      <c r="AK41" s="327"/>
      <c r="AL41">
        <v>48</v>
      </c>
      <c r="AM41">
        <v>24</v>
      </c>
      <c r="AO41">
        <v>71</v>
      </c>
      <c r="AP41">
        <v>12</v>
      </c>
      <c r="AR41">
        <v>71</v>
      </c>
      <c r="AS41">
        <v>19</v>
      </c>
      <c r="AU41">
        <v>91</v>
      </c>
      <c r="AV41">
        <v>25</v>
      </c>
      <c r="AX41">
        <v>83</v>
      </c>
      <c r="AY41">
        <v>24</v>
      </c>
      <c r="BV41" s="326">
        <v>13</v>
      </c>
      <c r="BW41" s="214">
        <v>37</v>
      </c>
      <c r="BX41" s="214"/>
      <c r="BY41" s="214">
        <v>13</v>
      </c>
      <c r="BZ41" s="214">
        <v>29</v>
      </c>
      <c r="CA41" s="214"/>
      <c r="CB41" s="214">
        <v>18</v>
      </c>
      <c r="CC41" s="214">
        <v>25</v>
      </c>
      <c r="CD41" s="214"/>
      <c r="CE41" s="214">
        <v>10</v>
      </c>
      <c r="CF41" s="214">
        <v>42</v>
      </c>
      <c r="CG41" s="214"/>
      <c r="CH41" s="214">
        <v>12</v>
      </c>
      <c r="CI41" s="214">
        <v>51</v>
      </c>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327"/>
      <c r="DF41">
        <v>29</v>
      </c>
      <c r="DG41">
        <v>5</v>
      </c>
      <c r="DI41">
        <v>62</v>
      </c>
      <c r="DJ41">
        <v>8</v>
      </c>
      <c r="DL41">
        <v>58</v>
      </c>
      <c r="DM41">
        <v>10</v>
      </c>
      <c r="DO41">
        <v>53</v>
      </c>
      <c r="DP41">
        <v>11</v>
      </c>
      <c r="DR41">
        <v>57</v>
      </c>
      <c r="DS41">
        <v>10</v>
      </c>
      <c r="EP41" s="326">
        <v>14</v>
      </c>
      <c r="EQ41" s="214">
        <v>15</v>
      </c>
      <c r="ER41" s="214"/>
      <c r="ES41" s="214">
        <v>17</v>
      </c>
      <c r="ET41" s="214">
        <v>13</v>
      </c>
      <c r="EU41" s="214"/>
      <c r="EV41" s="214">
        <v>23</v>
      </c>
      <c r="EW41" s="214">
        <v>15</v>
      </c>
      <c r="EX41" s="214"/>
      <c r="EY41" s="214">
        <v>17</v>
      </c>
      <c r="EZ41" s="214">
        <v>14</v>
      </c>
      <c r="FA41" s="214"/>
      <c r="FB41" s="214">
        <v>20</v>
      </c>
      <c r="FC41" s="214">
        <v>6</v>
      </c>
      <c r="FD41" s="214">
        <v>0</v>
      </c>
      <c r="FE41" s="214"/>
      <c r="FF41" s="214"/>
      <c r="FG41" s="214"/>
      <c r="FH41" s="214"/>
      <c r="FI41" s="214"/>
      <c r="FJ41" s="214"/>
      <c r="FK41" s="214"/>
      <c r="FL41" s="214"/>
      <c r="FM41" s="214"/>
      <c r="FN41" s="214"/>
      <c r="FO41" s="214"/>
      <c r="FP41" s="214"/>
      <c r="FQ41" s="214"/>
      <c r="FR41" s="214"/>
      <c r="FS41" s="214"/>
      <c r="FT41" s="214"/>
      <c r="FU41" s="214"/>
      <c r="FV41" s="214"/>
      <c r="FW41" s="214"/>
      <c r="FX41" s="214"/>
      <c r="FY41" s="327"/>
      <c r="FZ41">
        <v>47</v>
      </c>
      <c r="GA41">
        <v>20</v>
      </c>
      <c r="GC41">
        <v>23</v>
      </c>
      <c r="GD41">
        <v>22</v>
      </c>
      <c r="GF41">
        <v>41</v>
      </c>
      <c r="GG41">
        <v>23</v>
      </c>
      <c r="GI41">
        <v>54</v>
      </c>
      <c r="GJ41">
        <v>21</v>
      </c>
      <c r="GL41">
        <v>42</v>
      </c>
      <c r="GM41">
        <v>19</v>
      </c>
      <c r="HJ41" s="326">
        <v>396</v>
      </c>
      <c r="HK41" s="214">
        <v>0</v>
      </c>
      <c r="HL41" s="214"/>
      <c r="HM41" s="214">
        <v>409</v>
      </c>
      <c r="HN41" s="214">
        <v>0</v>
      </c>
      <c r="HO41" s="214"/>
      <c r="HP41" s="214">
        <v>348</v>
      </c>
      <c r="HQ41" s="214">
        <v>0</v>
      </c>
      <c r="HR41" s="214"/>
      <c r="HS41" s="214">
        <v>344</v>
      </c>
      <c r="HT41" s="214">
        <v>0</v>
      </c>
      <c r="HU41" s="214"/>
      <c r="HV41" s="214">
        <v>234</v>
      </c>
      <c r="HW41" s="214">
        <v>0</v>
      </c>
      <c r="HX41" s="214"/>
      <c r="HY41" s="214"/>
      <c r="HZ41" s="214">
        <v>0</v>
      </c>
      <c r="IA41" s="214"/>
      <c r="IB41" s="214"/>
      <c r="IC41" s="214">
        <v>0</v>
      </c>
      <c r="ID41" s="214"/>
      <c r="IE41" s="214"/>
      <c r="IF41" s="214">
        <v>0</v>
      </c>
      <c r="IG41" s="214"/>
      <c r="IH41" s="214"/>
      <c r="II41" s="214">
        <v>0</v>
      </c>
      <c r="IJ41" s="214"/>
      <c r="IK41" s="214"/>
      <c r="IL41" s="214">
        <v>0</v>
      </c>
      <c r="IM41" s="214"/>
      <c r="IN41" s="214"/>
      <c r="IO41" s="214">
        <v>0</v>
      </c>
      <c r="IP41" s="214"/>
      <c r="IQ41" s="214"/>
      <c r="IR41" s="214">
        <v>0</v>
      </c>
      <c r="IS41" s="327"/>
      <c r="IT41">
        <v>24</v>
      </c>
      <c r="IU41">
        <v>7</v>
      </c>
      <c r="IW41">
        <v>20</v>
      </c>
      <c r="IX41">
        <v>12</v>
      </c>
      <c r="IZ41">
        <v>14</v>
      </c>
      <c r="JA41">
        <v>6</v>
      </c>
      <c r="JC41">
        <v>17</v>
      </c>
      <c r="JD41">
        <v>6</v>
      </c>
      <c r="JF41">
        <v>18</v>
      </c>
      <c r="JG41">
        <v>11</v>
      </c>
      <c r="KD41" s="326">
        <v>56</v>
      </c>
      <c r="KE41" s="214">
        <v>45</v>
      </c>
      <c r="KF41" s="214"/>
      <c r="KG41" s="214">
        <v>46</v>
      </c>
      <c r="KH41" s="214">
        <v>30</v>
      </c>
      <c r="KI41" s="214"/>
      <c r="KJ41" s="214">
        <v>47</v>
      </c>
      <c r="KK41" s="214">
        <v>53</v>
      </c>
      <c r="KL41" s="214"/>
      <c r="KM41" s="214">
        <v>56</v>
      </c>
      <c r="KN41" s="214">
        <v>71</v>
      </c>
      <c r="KO41" s="214"/>
      <c r="KP41" s="214">
        <v>48</v>
      </c>
      <c r="KQ41" s="214">
        <v>53</v>
      </c>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327"/>
      <c r="LN41">
        <v>3</v>
      </c>
      <c r="LO41">
        <v>15</v>
      </c>
      <c r="LQ41">
        <v>0</v>
      </c>
      <c r="LR41">
        <v>9</v>
      </c>
      <c r="LT41">
        <v>0</v>
      </c>
      <c r="LW41">
        <v>2</v>
      </c>
      <c r="LX41">
        <v>18</v>
      </c>
      <c r="LZ41">
        <v>0</v>
      </c>
      <c r="MA41">
        <v>16</v>
      </c>
      <c r="MX41" s="328">
        <v>20170316</v>
      </c>
      <c r="MY41">
        <f t="shared" si="11"/>
        <v>678</v>
      </c>
      <c r="MZ41">
        <f t="shared" si="11"/>
        <v>210</v>
      </c>
      <c r="NA41">
        <f t="shared" si="11"/>
        <v>1</v>
      </c>
      <c r="NB41">
        <f t="shared" si="10"/>
        <v>713</v>
      </c>
      <c r="NC41">
        <f t="shared" si="10"/>
        <v>191</v>
      </c>
      <c r="ND41">
        <f t="shared" si="10"/>
        <v>0</v>
      </c>
      <c r="NE41">
        <f t="shared" si="10"/>
        <v>679</v>
      </c>
      <c r="NF41">
        <f t="shared" si="10"/>
        <v>201</v>
      </c>
      <c r="NG41">
        <f t="shared" si="10"/>
        <v>0</v>
      </c>
      <c r="NH41">
        <f t="shared" si="10"/>
        <v>707</v>
      </c>
      <c r="NI41">
        <f t="shared" si="10"/>
        <v>259</v>
      </c>
      <c r="NJ41">
        <f t="shared" si="10"/>
        <v>1</v>
      </c>
      <c r="NK41">
        <f t="shared" si="10"/>
        <v>592</v>
      </c>
      <c r="NL41">
        <f t="shared" si="10"/>
        <v>240</v>
      </c>
      <c r="NM41">
        <f t="shared" si="10"/>
        <v>0</v>
      </c>
      <c r="NN41">
        <f t="shared" si="10"/>
        <v>0</v>
      </c>
      <c r="NO41">
        <f t="shared" si="9"/>
        <v>0</v>
      </c>
      <c r="NP41">
        <f t="shared" si="9"/>
        <v>0</v>
      </c>
      <c r="NQ41">
        <f t="shared" si="9"/>
        <v>0</v>
      </c>
      <c r="NR41">
        <f t="shared" si="9"/>
        <v>0</v>
      </c>
      <c r="NS41">
        <f t="shared" si="9"/>
        <v>0</v>
      </c>
      <c r="NT41">
        <f t="shared" si="9"/>
        <v>0</v>
      </c>
      <c r="NU41">
        <f t="shared" si="9"/>
        <v>0</v>
      </c>
      <c r="NV41">
        <f t="shared" si="9"/>
        <v>0</v>
      </c>
      <c r="NW41">
        <f t="shared" si="9"/>
        <v>0</v>
      </c>
      <c r="NX41">
        <f t="shared" si="9"/>
        <v>0</v>
      </c>
      <c r="NY41">
        <f t="shared" si="8"/>
        <v>0</v>
      </c>
      <c r="NZ41">
        <f t="shared" si="8"/>
        <v>0</v>
      </c>
      <c r="OA41">
        <f t="shared" si="8"/>
        <v>0</v>
      </c>
      <c r="OB41">
        <f t="shared" si="8"/>
        <v>0</v>
      </c>
      <c r="OC41">
        <f t="shared" si="12"/>
        <v>0</v>
      </c>
      <c r="OD41">
        <f t="shared" si="12"/>
        <v>0</v>
      </c>
      <c r="OE41">
        <f t="shared" si="12"/>
        <v>0</v>
      </c>
      <c r="OF41">
        <f t="shared" si="12"/>
        <v>0</v>
      </c>
      <c r="OG41">
        <f t="shared" si="12"/>
        <v>0</v>
      </c>
      <c r="OH41">
        <f t="shared" si="12"/>
        <v>0</v>
      </c>
      <c r="OI41" s="329"/>
      <c r="OJ41" s="330">
        <f t="shared" si="5"/>
        <v>3369</v>
      </c>
      <c r="OK41" s="331">
        <f t="shared" si="5"/>
        <v>1101</v>
      </c>
      <c r="OL41" s="332">
        <f t="shared" si="5"/>
        <v>2</v>
      </c>
      <c r="OM41">
        <v>20170316</v>
      </c>
    </row>
    <row r="42" spans="1:403" s="334" customFormat="1">
      <c r="A42" s="334" t="s">
        <v>84</v>
      </c>
      <c r="B42" s="335">
        <v>13</v>
      </c>
      <c r="C42" s="336">
        <v>18</v>
      </c>
      <c r="D42" s="336">
        <v>2</v>
      </c>
      <c r="E42" s="336">
        <v>12</v>
      </c>
      <c r="F42" s="336">
        <v>7</v>
      </c>
      <c r="G42" s="336">
        <v>0</v>
      </c>
      <c r="H42" s="336">
        <v>12</v>
      </c>
      <c r="I42" s="336">
        <v>5</v>
      </c>
      <c r="J42" s="336">
        <v>1</v>
      </c>
      <c r="K42" s="336">
        <v>29</v>
      </c>
      <c r="L42" s="336">
        <v>11</v>
      </c>
      <c r="M42" s="336">
        <v>0</v>
      </c>
      <c r="N42" s="336">
        <v>10</v>
      </c>
      <c r="O42" s="336">
        <v>13</v>
      </c>
      <c r="P42" s="336">
        <v>0</v>
      </c>
      <c r="Q42" s="336">
        <v>15</v>
      </c>
      <c r="R42" s="336">
        <v>18</v>
      </c>
      <c r="S42" s="336">
        <v>0</v>
      </c>
      <c r="T42" s="336"/>
      <c r="U42" s="336"/>
      <c r="V42" s="336"/>
      <c r="W42" s="336"/>
      <c r="X42" s="336"/>
      <c r="Y42" s="336"/>
      <c r="Z42" s="336"/>
      <c r="AA42" s="336"/>
      <c r="AB42" s="336"/>
      <c r="AC42" s="336"/>
      <c r="AD42" s="336"/>
      <c r="AE42" s="336"/>
      <c r="AF42" s="336"/>
      <c r="AG42" s="336"/>
      <c r="AH42" s="336"/>
      <c r="AI42" s="336"/>
      <c r="AJ42" s="336"/>
      <c r="AK42" s="337"/>
      <c r="AL42" s="334">
        <v>9</v>
      </c>
      <c r="AM42" s="334">
        <v>2</v>
      </c>
      <c r="AN42" s="334">
        <v>0</v>
      </c>
      <c r="AO42" s="334">
        <v>9</v>
      </c>
      <c r="AP42" s="334">
        <v>2</v>
      </c>
      <c r="AQ42" s="334">
        <v>0</v>
      </c>
      <c r="AR42" s="334">
        <v>21</v>
      </c>
      <c r="AS42" s="334">
        <v>2</v>
      </c>
      <c r="AT42" s="334">
        <v>0</v>
      </c>
      <c r="AU42" s="334">
        <v>15</v>
      </c>
      <c r="AV42" s="334">
        <v>2</v>
      </c>
      <c r="AW42" s="334">
        <v>0</v>
      </c>
      <c r="AX42" s="334">
        <v>9</v>
      </c>
      <c r="AY42" s="334">
        <v>6</v>
      </c>
      <c r="AZ42" s="334">
        <v>0</v>
      </c>
      <c r="BA42" s="334">
        <v>6</v>
      </c>
      <c r="BB42" s="334">
        <v>1</v>
      </c>
      <c r="BC42" s="334">
        <v>0</v>
      </c>
      <c r="BM42" s="338"/>
      <c r="BN42" s="338"/>
      <c r="BO42" s="338"/>
      <c r="BP42" s="338"/>
      <c r="BQ42" s="338"/>
      <c r="BR42" s="338"/>
      <c r="BV42" s="335">
        <v>1</v>
      </c>
      <c r="BW42" s="336">
        <v>9</v>
      </c>
      <c r="BX42" s="336">
        <v>1</v>
      </c>
      <c r="BY42" s="336">
        <v>2</v>
      </c>
      <c r="BZ42" s="336">
        <v>0</v>
      </c>
      <c r="CA42" s="336">
        <v>0</v>
      </c>
      <c r="CB42" s="336">
        <v>0</v>
      </c>
      <c r="CC42" s="336">
        <v>4</v>
      </c>
      <c r="CD42" s="336">
        <v>0</v>
      </c>
      <c r="CE42" s="336">
        <v>0</v>
      </c>
      <c r="CF42" s="336">
        <v>6</v>
      </c>
      <c r="CG42" s="336">
        <v>0</v>
      </c>
      <c r="CH42" s="336">
        <v>2</v>
      </c>
      <c r="CI42" s="336">
        <v>4</v>
      </c>
      <c r="CJ42" s="336">
        <v>0</v>
      </c>
      <c r="CK42" s="336">
        <v>3</v>
      </c>
      <c r="CL42" s="336">
        <v>0</v>
      </c>
      <c r="CM42" s="336">
        <v>0</v>
      </c>
      <c r="CN42" s="336"/>
      <c r="CO42" s="336"/>
      <c r="CP42" s="336"/>
      <c r="CQ42" s="336"/>
      <c r="CR42" s="336"/>
      <c r="CS42" s="336"/>
      <c r="CT42" s="336"/>
      <c r="CU42" s="336"/>
      <c r="CV42" s="336"/>
      <c r="CW42" s="336"/>
      <c r="CX42" s="336"/>
      <c r="CY42" s="336"/>
      <c r="CZ42" s="336"/>
      <c r="DA42" s="336"/>
      <c r="DB42" s="336"/>
      <c r="DC42" s="336"/>
      <c r="DD42" s="336"/>
      <c r="DE42" s="337"/>
      <c r="DF42" s="334">
        <v>8</v>
      </c>
      <c r="DG42" s="334">
        <v>0</v>
      </c>
      <c r="DH42" s="334">
        <v>0</v>
      </c>
      <c r="DI42" s="334">
        <v>6</v>
      </c>
      <c r="DJ42" s="334">
        <v>2</v>
      </c>
      <c r="DK42" s="334">
        <v>0</v>
      </c>
      <c r="DL42" s="334">
        <v>0</v>
      </c>
      <c r="DM42" s="334">
        <v>0</v>
      </c>
      <c r="DN42" s="334">
        <v>0</v>
      </c>
      <c r="DO42" s="334">
        <v>4</v>
      </c>
      <c r="DP42" s="334">
        <v>2</v>
      </c>
      <c r="DQ42" s="334">
        <v>0</v>
      </c>
      <c r="DR42" s="334">
        <v>2</v>
      </c>
      <c r="DS42" s="334">
        <v>0</v>
      </c>
      <c r="DT42" s="334">
        <v>0</v>
      </c>
      <c r="DU42" s="334">
        <v>2</v>
      </c>
      <c r="DV42" s="334">
        <v>2</v>
      </c>
      <c r="DW42" s="334">
        <v>0</v>
      </c>
      <c r="EP42" s="335">
        <v>8</v>
      </c>
      <c r="EQ42" s="336">
        <v>1</v>
      </c>
      <c r="ER42" s="336">
        <v>1</v>
      </c>
      <c r="ES42" s="336">
        <v>3</v>
      </c>
      <c r="ET42" s="336">
        <v>1</v>
      </c>
      <c r="EU42" s="336">
        <v>1</v>
      </c>
      <c r="EV42" s="336">
        <v>5</v>
      </c>
      <c r="EW42" s="336">
        <v>0</v>
      </c>
      <c r="EX42" s="336">
        <v>0</v>
      </c>
      <c r="EY42" s="336">
        <v>1</v>
      </c>
      <c r="EZ42" s="336">
        <v>0</v>
      </c>
      <c r="FA42" s="336">
        <v>0</v>
      </c>
      <c r="FB42" s="336">
        <v>2</v>
      </c>
      <c r="FC42" s="336">
        <v>0</v>
      </c>
      <c r="FD42" s="336">
        <v>0</v>
      </c>
      <c r="FE42" s="336">
        <v>5</v>
      </c>
      <c r="FF42" s="336">
        <v>0</v>
      </c>
      <c r="FG42" s="336">
        <v>0</v>
      </c>
      <c r="FH42" s="336"/>
      <c r="FI42" s="336"/>
      <c r="FJ42" s="336"/>
      <c r="FK42" s="336"/>
      <c r="FL42" s="336"/>
      <c r="FM42" s="336"/>
      <c r="FN42" s="336"/>
      <c r="FO42" s="336"/>
      <c r="FP42" s="336"/>
      <c r="FQ42" s="336"/>
      <c r="FR42" s="336"/>
      <c r="FS42" s="336"/>
      <c r="FT42" s="336"/>
      <c r="FU42" s="336"/>
      <c r="FV42" s="336"/>
      <c r="FW42" s="336"/>
      <c r="FX42" s="336"/>
      <c r="FY42" s="337"/>
      <c r="FZ42" s="334">
        <v>4</v>
      </c>
      <c r="GA42" s="334">
        <v>0</v>
      </c>
      <c r="GB42" s="334">
        <v>0</v>
      </c>
      <c r="GC42" s="334">
        <v>9</v>
      </c>
      <c r="GD42" s="334">
        <v>1</v>
      </c>
      <c r="GE42" s="334">
        <v>0</v>
      </c>
      <c r="GF42" s="334">
        <v>4</v>
      </c>
      <c r="GG42" s="334">
        <v>0</v>
      </c>
      <c r="GH42" s="334">
        <v>0</v>
      </c>
      <c r="GI42" s="334">
        <v>3</v>
      </c>
      <c r="GJ42" s="334">
        <v>1</v>
      </c>
      <c r="GK42" s="334">
        <v>0</v>
      </c>
      <c r="GL42" s="334">
        <v>5</v>
      </c>
      <c r="GM42" s="334">
        <v>3</v>
      </c>
      <c r="GN42" s="334">
        <v>0</v>
      </c>
      <c r="GO42" s="334">
        <v>3</v>
      </c>
      <c r="GP42" s="334">
        <v>4</v>
      </c>
      <c r="GQ42" s="334">
        <v>0</v>
      </c>
      <c r="HJ42" s="335">
        <v>56</v>
      </c>
      <c r="HK42" s="336">
        <v>0</v>
      </c>
      <c r="HL42" s="336">
        <v>0</v>
      </c>
      <c r="HM42" s="336">
        <v>48</v>
      </c>
      <c r="HN42" s="336">
        <v>0</v>
      </c>
      <c r="HO42" s="336">
        <v>0</v>
      </c>
      <c r="HP42" s="336">
        <v>24</v>
      </c>
      <c r="HQ42" s="336">
        <v>0</v>
      </c>
      <c r="HR42" s="336">
        <v>0</v>
      </c>
      <c r="HS42" s="336">
        <v>73</v>
      </c>
      <c r="HT42" s="336">
        <v>0</v>
      </c>
      <c r="HU42" s="336">
        <v>0</v>
      </c>
      <c r="HV42" s="336">
        <v>107</v>
      </c>
      <c r="HW42" s="336">
        <v>0</v>
      </c>
      <c r="HX42" s="336">
        <v>0</v>
      </c>
      <c r="HY42" s="336">
        <v>40</v>
      </c>
      <c r="HZ42" s="336">
        <v>0</v>
      </c>
      <c r="IA42" s="336">
        <v>0</v>
      </c>
      <c r="IB42" s="336"/>
      <c r="IC42" s="336">
        <v>0</v>
      </c>
      <c r="ID42" s="336"/>
      <c r="IE42" s="336"/>
      <c r="IF42" s="336">
        <v>0</v>
      </c>
      <c r="IG42" s="336"/>
      <c r="IH42" s="336"/>
      <c r="II42" s="336">
        <v>0</v>
      </c>
      <c r="IJ42" s="336"/>
      <c r="IK42" s="336"/>
      <c r="IL42" s="336">
        <v>0</v>
      </c>
      <c r="IM42" s="336"/>
      <c r="IN42" s="336"/>
      <c r="IO42" s="336">
        <v>0</v>
      </c>
      <c r="IP42" s="336"/>
      <c r="IQ42" s="336"/>
      <c r="IR42" s="336">
        <v>0</v>
      </c>
      <c r="IS42" s="337"/>
      <c r="IT42" s="334">
        <v>5</v>
      </c>
      <c r="IU42" s="334">
        <v>0</v>
      </c>
      <c r="IV42" s="334">
        <v>0</v>
      </c>
      <c r="IW42" s="334">
        <v>2</v>
      </c>
      <c r="IX42" s="334">
        <v>2</v>
      </c>
      <c r="IY42" s="334">
        <v>0</v>
      </c>
      <c r="IZ42" s="334">
        <v>1</v>
      </c>
      <c r="JA42" s="334">
        <v>0</v>
      </c>
      <c r="JB42" s="334">
        <v>0</v>
      </c>
      <c r="JC42" s="334">
        <v>4</v>
      </c>
      <c r="JD42" s="334">
        <v>2</v>
      </c>
      <c r="JE42" s="334">
        <v>0</v>
      </c>
      <c r="JF42" s="334">
        <v>6</v>
      </c>
      <c r="JG42" s="334">
        <v>0</v>
      </c>
      <c r="JH42" s="334">
        <v>0</v>
      </c>
      <c r="JI42" s="334">
        <v>4</v>
      </c>
      <c r="JJ42" s="334">
        <v>1</v>
      </c>
      <c r="JK42" s="334">
        <v>0</v>
      </c>
      <c r="KD42" s="335">
        <v>8</v>
      </c>
      <c r="KE42" s="336">
        <v>3</v>
      </c>
      <c r="KF42" s="336">
        <v>0</v>
      </c>
      <c r="KG42" s="336">
        <v>12</v>
      </c>
      <c r="KH42" s="336">
        <v>3</v>
      </c>
      <c r="KI42" s="336">
        <v>0</v>
      </c>
      <c r="KJ42" s="336">
        <v>8</v>
      </c>
      <c r="KK42" s="336">
        <v>3</v>
      </c>
      <c r="KL42" s="336">
        <v>0</v>
      </c>
      <c r="KM42" s="336">
        <v>11</v>
      </c>
      <c r="KN42" s="336">
        <v>3</v>
      </c>
      <c r="KO42" s="336">
        <v>0</v>
      </c>
      <c r="KP42" s="336">
        <v>6</v>
      </c>
      <c r="KQ42" s="336">
        <v>3</v>
      </c>
      <c r="KR42" s="336">
        <v>0</v>
      </c>
      <c r="KS42" s="336">
        <v>10</v>
      </c>
      <c r="KT42" s="336">
        <v>2</v>
      </c>
      <c r="KU42" s="336">
        <v>0</v>
      </c>
      <c r="KV42" s="336"/>
      <c r="KW42" s="336"/>
      <c r="KX42" s="336"/>
      <c r="KY42" s="336"/>
      <c r="KZ42" s="336"/>
      <c r="LA42" s="336"/>
      <c r="LB42" s="336"/>
      <c r="LC42" s="336"/>
      <c r="LD42" s="336"/>
      <c r="LE42" s="336"/>
      <c r="LF42" s="336"/>
      <c r="LG42" s="336"/>
      <c r="LH42" s="336"/>
      <c r="LI42" s="336"/>
      <c r="LJ42" s="336"/>
      <c r="LK42" s="336"/>
      <c r="LL42" s="336"/>
      <c r="LM42" s="337"/>
      <c r="LN42" s="334">
        <v>0</v>
      </c>
      <c r="LO42" s="334">
        <v>0</v>
      </c>
      <c r="LP42" s="334">
        <v>0</v>
      </c>
      <c r="LQ42" s="334">
        <v>0</v>
      </c>
      <c r="LR42" s="334">
        <v>0</v>
      </c>
      <c r="LS42" s="334">
        <v>0</v>
      </c>
      <c r="LT42" s="334">
        <v>1</v>
      </c>
      <c r="LU42" s="334">
        <v>0</v>
      </c>
      <c r="LV42" s="334">
        <v>0</v>
      </c>
      <c r="LW42" s="334">
        <v>1</v>
      </c>
      <c r="LX42" s="334">
        <v>0</v>
      </c>
      <c r="LY42" s="334">
        <v>0</v>
      </c>
      <c r="LZ42" s="334">
        <v>1</v>
      </c>
      <c r="MA42" s="334">
        <v>1</v>
      </c>
      <c r="MB42" s="334">
        <v>0</v>
      </c>
      <c r="MC42" s="334">
        <v>0</v>
      </c>
      <c r="MD42" s="334">
        <v>0</v>
      </c>
      <c r="ME42" s="334">
        <v>0</v>
      </c>
      <c r="MX42" s="328">
        <v>20170307</v>
      </c>
      <c r="MY42">
        <f t="shared" si="11"/>
        <v>112</v>
      </c>
      <c r="MZ42">
        <f t="shared" si="11"/>
        <v>33</v>
      </c>
      <c r="NA42">
        <f t="shared" si="11"/>
        <v>4</v>
      </c>
      <c r="NB42">
        <f t="shared" si="10"/>
        <v>103</v>
      </c>
      <c r="NC42">
        <f t="shared" si="10"/>
        <v>18</v>
      </c>
      <c r="ND42">
        <f t="shared" si="10"/>
        <v>1</v>
      </c>
      <c r="NE42">
        <f t="shared" si="10"/>
        <v>76</v>
      </c>
      <c r="NF42">
        <f t="shared" si="10"/>
        <v>14</v>
      </c>
      <c r="NG42">
        <f t="shared" si="10"/>
        <v>1</v>
      </c>
      <c r="NH42">
        <f t="shared" si="10"/>
        <v>141</v>
      </c>
      <c r="NI42">
        <f t="shared" si="10"/>
        <v>27</v>
      </c>
      <c r="NJ42">
        <f t="shared" si="10"/>
        <v>0</v>
      </c>
      <c r="NK42">
        <f t="shared" si="10"/>
        <v>150</v>
      </c>
      <c r="NL42">
        <f t="shared" si="10"/>
        <v>30</v>
      </c>
      <c r="NM42">
        <f t="shared" si="10"/>
        <v>0</v>
      </c>
      <c r="NN42">
        <f t="shared" si="10"/>
        <v>88</v>
      </c>
      <c r="NO42">
        <f t="shared" si="9"/>
        <v>28</v>
      </c>
      <c r="NP42">
        <f t="shared" si="9"/>
        <v>0</v>
      </c>
      <c r="NQ42">
        <f t="shared" si="9"/>
        <v>0</v>
      </c>
      <c r="NR42">
        <f t="shared" si="9"/>
        <v>0</v>
      </c>
      <c r="NS42">
        <f t="shared" si="9"/>
        <v>0</v>
      </c>
      <c r="NT42">
        <f t="shared" si="9"/>
        <v>0</v>
      </c>
      <c r="NU42">
        <f t="shared" si="9"/>
        <v>0</v>
      </c>
      <c r="NV42">
        <f t="shared" si="9"/>
        <v>0</v>
      </c>
      <c r="NW42">
        <f t="shared" si="9"/>
        <v>0</v>
      </c>
      <c r="NX42">
        <f t="shared" si="9"/>
        <v>0</v>
      </c>
      <c r="NY42">
        <f t="shared" si="8"/>
        <v>0</v>
      </c>
      <c r="NZ42">
        <f t="shared" si="8"/>
        <v>0</v>
      </c>
      <c r="OA42">
        <f t="shared" si="8"/>
        <v>0</v>
      </c>
      <c r="OB42">
        <f t="shared" si="8"/>
        <v>0</v>
      </c>
      <c r="OC42">
        <f t="shared" si="12"/>
        <v>0</v>
      </c>
      <c r="OD42">
        <f t="shared" si="12"/>
        <v>0</v>
      </c>
      <c r="OE42">
        <f t="shared" si="12"/>
        <v>0</v>
      </c>
      <c r="OF42">
        <f t="shared" si="12"/>
        <v>0</v>
      </c>
      <c r="OG42">
        <f t="shared" si="12"/>
        <v>0</v>
      </c>
      <c r="OH42">
        <f t="shared" si="12"/>
        <v>0</v>
      </c>
      <c r="OI42" s="329"/>
      <c r="OJ42" s="330">
        <f t="shared" si="5"/>
        <v>670</v>
      </c>
      <c r="OK42" s="331">
        <f t="shared" si="5"/>
        <v>150</v>
      </c>
      <c r="OL42" s="332">
        <f t="shared" si="5"/>
        <v>6</v>
      </c>
      <c r="OM42" s="334">
        <v>20170407</v>
      </c>
    </row>
    <row r="43" spans="1:403">
      <c r="A43" t="s">
        <v>85</v>
      </c>
      <c r="B43" s="326">
        <v>31</v>
      </c>
      <c r="C43" s="214">
        <v>33</v>
      </c>
      <c r="D43" s="214">
        <v>0</v>
      </c>
      <c r="E43" s="214">
        <v>17</v>
      </c>
      <c r="F43" s="214">
        <v>19</v>
      </c>
      <c r="G43" s="214">
        <v>0</v>
      </c>
      <c r="H43" s="214">
        <v>30</v>
      </c>
      <c r="I43" s="214">
        <v>19</v>
      </c>
      <c r="J43" s="214">
        <v>0</v>
      </c>
      <c r="K43" s="214">
        <v>34</v>
      </c>
      <c r="L43" s="214">
        <v>11</v>
      </c>
      <c r="M43" s="214">
        <v>0</v>
      </c>
      <c r="N43" s="214">
        <v>34</v>
      </c>
      <c r="O43" s="214">
        <v>29</v>
      </c>
      <c r="P43" s="214">
        <v>0</v>
      </c>
      <c r="Q43" s="214">
        <v>36</v>
      </c>
      <c r="R43" s="214">
        <v>25</v>
      </c>
      <c r="S43" s="214">
        <v>0</v>
      </c>
      <c r="T43" s="214"/>
      <c r="U43" s="214"/>
      <c r="V43" s="214"/>
      <c r="W43" s="214"/>
      <c r="X43" s="214"/>
      <c r="Y43" s="214"/>
      <c r="Z43" s="214"/>
      <c r="AA43" s="214"/>
      <c r="AB43" s="214"/>
      <c r="AC43" s="214"/>
      <c r="AD43" s="214"/>
      <c r="AE43" s="214"/>
      <c r="AF43" s="214"/>
      <c r="AG43" s="214"/>
      <c r="AH43" s="214"/>
      <c r="AI43" s="214"/>
      <c r="AJ43" s="214"/>
      <c r="AK43" s="327"/>
      <c r="AL43">
        <v>51</v>
      </c>
      <c r="AM43">
        <v>0</v>
      </c>
      <c r="AN43">
        <v>0</v>
      </c>
      <c r="AO43">
        <v>36</v>
      </c>
      <c r="AP43">
        <v>0</v>
      </c>
      <c r="AQ43">
        <v>0</v>
      </c>
      <c r="AR43">
        <v>21</v>
      </c>
      <c r="AS43">
        <v>1</v>
      </c>
      <c r="AT43">
        <v>0</v>
      </c>
      <c r="AU43">
        <v>23</v>
      </c>
      <c r="AV43">
        <v>0</v>
      </c>
      <c r="AW43">
        <v>0</v>
      </c>
      <c r="AX43">
        <v>29</v>
      </c>
      <c r="AY43">
        <v>1</v>
      </c>
      <c r="AZ43">
        <v>0</v>
      </c>
      <c r="BA43">
        <v>24</v>
      </c>
      <c r="BB43">
        <v>0</v>
      </c>
      <c r="BC43">
        <v>0</v>
      </c>
      <c r="BM43" s="333"/>
      <c r="BN43" s="333"/>
      <c r="BO43" s="333"/>
      <c r="BP43" s="333"/>
      <c r="BQ43" s="333"/>
      <c r="BR43" s="333"/>
      <c r="BV43" s="326">
        <v>8</v>
      </c>
      <c r="BW43" s="214">
        <v>0</v>
      </c>
      <c r="BX43" s="214">
        <v>0</v>
      </c>
      <c r="BY43" s="214">
        <v>7</v>
      </c>
      <c r="BZ43" s="214">
        <v>5</v>
      </c>
      <c r="CA43" s="214">
        <v>0</v>
      </c>
      <c r="CB43" s="214">
        <v>6</v>
      </c>
      <c r="CC43" s="214">
        <v>1</v>
      </c>
      <c r="CD43" s="214">
        <v>0</v>
      </c>
      <c r="CE43" s="214">
        <v>7</v>
      </c>
      <c r="CF43" s="214">
        <v>0</v>
      </c>
      <c r="CG43" s="214">
        <v>0</v>
      </c>
      <c r="CH43" s="214">
        <v>8</v>
      </c>
      <c r="CI43" s="214">
        <v>0</v>
      </c>
      <c r="CJ43" s="214">
        <v>0</v>
      </c>
      <c r="CK43" s="214">
        <v>5</v>
      </c>
      <c r="CL43" s="214">
        <v>4</v>
      </c>
      <c r="CM43" s="214">
        <v>0</v>
      </c>
      <c r="CN43" s="214"/>
      <c r="CO43" s="214"/>
      <c r="CP43" s="214"/>
      <c r="CQ43" s="214"/>
      <c r="CR43" s="214"/>
      <c r="CS43" s="214"/>
      <c r="CT43" s="214"/>
      <c r="CU43" s="214"/>
      <c r="CV43" s="214"/>
      <c r="CW43" s="214"/>
      <c r="CX43" s="214"/>
      <c r="CY43" s="214"/>
      <c r="CZ43" s="214"/>
      <c r="DA43" s="214"/>
      <c r="DB43" s="214"/>
      <c r="DC43" s="214"/>
      <c r="DD43" s="214"/>
      <c r="DE43" s="327"/>
      <c r="DF43">
        <v>51</v>
      </c>
      <c r="DG43">
        <v>0</v>
      </c>
      <c r="DH43">
        <v>0</v>
      </c>
      <c r="DI43">
        <v>27</v>
      </c>
      <c r="DJ43">
        <v>0</v>
      </c>
      <c r="DK43">
        <v>0</v>
      </c>
      <c r="DL43">
        <v>26</v>
      </c>
      <c r="DM43">
        <v>0</v>
      </c>
      <c r="DN43">
        <v>0</v>
      </c>
      <c r="DO43">
        <v>48</v>
      </c>
      <c r="DP43">
        <v>0</v>
      </c>
      <c r="DQ43">
        <v>0</v>
      </c>
      <c r="DR43">
        <v>34</v>
      </c>
      <c r="DS43">
        <v>0</v>
      </c>
      <c r="DT43">
        <v>0</v>
      </c>
      <c r="DU43">
        <v>46</v>
      </c>
      <c r="DV43">
        <v>0</v>
      </c>
      <c r="DW43">
        <v>0</v>
      </c>
      <c r="EP43" s="326">
        <v>11</v>
      </c>
      <c r="EQ43" s="214">
        <v>0</v>
      </c>
      <c r="ER43" s="214">
        <v>0</v>
      </c>
      <c r="ES43" s="214">
        <v>7</v>
      </c>
      <c r="ET43" s="214">
        <v>1</v>
      </c>
      <c r="EU43" s="214">
        <v>0</v>
      </c>
      <c r="EV43" s="214">
        <v>4</v>
      </c>
      <c r="EW43" s="214">
        <v>0</v>
      </c>
      <c r="EX43" s="214">
        <v>0</v>
      </c>
      <c r="EY43" s="214">
        <v>8</v>
      </c>
      <c r="EZ43" s="214">
        <v>0</v>
      </c>
      <c r="FA43" s="214">
        <v>0</v>
      </c>
      <c r="FB43" s="214">
        <v>5</v>
      </c>
      <c r="FC43" s="214">
        <v>0</v>
      </c>
      <c r="FD43" s="214">
        <v>0</v>
      </c>
      <c r="FE43" s="214">
        <v>12</v>
      </c>
      <c r="FF43" s="214">
        <v>1</v>
      </c>
      <c r="FG43" s="214">
        <v>0</v>
      </c>
      <c r="FH43" s="214"/>
      <c r="FI43" s="214"/>
      <c r="FJ43" s="214"/>
      <c r="FK43" s="214"/>
      <c r="FL43" s="214"/>
      <c r="FM43" s="214"/>
      <c r="FN43" s="214"/>
      <c r="FO43" s="214"/>
      <c r="FP43" s="214"/>
      <c r="FQ43" s="214"/>
      <c r="FR43" s="214"/>
      <c r="FS43" s="214"/>
      <c r="FT43" s="214"/>
      <c r="FU43" s="214"/>
      <c r="FV43" s="214"/>
      <c r="FW43" s="214"/>
      <c r="FX43" s="214"/>
      <c r="FY43" s="327"/>
      <c r="FZ43">
        <v>14</v>
      </c>
      <c r="GA43">
        <v>0</v>
      </c>
      <c r="GB43">
        <v>0</v>
      </c>
      <c r="GC43">
        <v>19</v>
      </c>
      <c r="GD43">
        <v>0</v>
      </c>
      <c r="GE43">
        <v>0</v>
      </c>
      <c r="GF43">
        <v>11</v>
      </c>
      <c r="GG43">
        <v>0</v>
      </c>
      <c r="GH43">
        <v>0</v>
      </c>
      <c r="GI43">
        <v>30</v>
      </c>
      <c r="GJ43">
        <v>0</v>
      </c>
      <c r="GK43">
        <v>0</v>
      </c>
      <c r="GL43">
        <v>9</v>
      </c>
      <c r="GM43">
        <v>0</v>
      </c>
      <c r="GN43">
        <v>0</v>
      </c>
      <c r="GO43">
        <v>23</v>
      </c>
      <c r="GP43">
        <v>0</v>
      </c>
      <c r="GQ43">
        <v>0</v>
      </c>
      <c r="HJ43" s="326">
        <v>654</v>
      </c>
      <c r="HK43" s="214">
        <v>0</v>
      </c>
      <c r="HL43" s="214">
        <v>0</v>
      </c>
      <c r="HM43" s="214">
        <v>585</v>
      </c>
      <c r="HN43" s="214">
        <v>0</v>
      </c>
      <c r="HO43" s="214">
        <v>0</v>
      </c>
      <c r="HP43" s="214">
        <v>518</v>
      </c>
      <c r="HQ43" s="214">
        <v>0</v>
      </c>
      <c r="HR43" s="214">
        <v>0</v>
      </c>
      <c r="HS43" s="214">
        <v>1136</v>
      </c>
      <c r="HT43" s="214">
        <v>0</v>
      </c>
      <c r="HU43" s="214">
        <v>0</v>
      </c>
      <c r="HV43" s="214">
        <v>741</v>
      </c>
      <c r="HW43" s="214">
        <v>0</v>
      </c>
      <c r="HX43" s="214">
        <v>0</v>
      </c>
      <c r="HY43" s="214">
        <v>842</v>
      </c>
      <c r="HZ43" s="214">
        <v>0</v>
      </c>
      <c r="IA43" s="214">
        <v>0</v>
      </c>
      <c r="IB43" s="214"/>
      <c r="IC43" s="214">
        <v>0</v>
      </c>
      <c r="ID43" s="214"/>
      <c r="IE43" s="214"/>
      <c r="IF43" s="214">
        <v>0</v>
      </c>
      <c r="IG43" s="214"/>
      <c r="IH43" s="214"/>
      <c r="II43" s="214">
        <v>0</v>
      </c>
      <c r="IJ43" s="214"/>
      <c r="IK43" s="214"/>
      <c r="IL43" s="214">
        <v>0</v>
      </c>
      <c r="IM43" s="214"/>
      <c r="IN43" s="214"/>
      <c r="IO43" s="214">
        <v>0</v>
      </c>
      <c r="IP43" s="214"/>
      <c r="IQ43" s="214"/>
      <c r="IR43" s="214">
        <v>0</v>
      </c>
      <c r="IS43" s="327"/>
      <c r="IT43">
        <v>8</v>
      </c>
      <c r="IU43">
        <v>0</v>
      </c>
      <c r="IV43">
        <v>0</v>
      </c>
      <c r="IW43">
        <v>13</v>
      </c>
      <c r="IX43">
        <v>0</v>
      </c>
      <c r="IY43">
        <v>0</v>
      </c>
      <c r="IZ43">
        <v>15</v>
      </c>
      <c r="JA43">
        <v>0</v>
      </c>
      <c r="JB43">
        <v>0</v>
      </c>
      <c r="JC43">
        <v>14</v>
      </c>
      <c r="JD43">
        <v>1</v>
      </c>
      <c r="JE43">
        <v>0</v>
      </c>
      <c r="JF43">
        <v>11</v>
      </c>
      <c r="JG43">
        <v>0</v>
      </c>
      <c r="JH43">
        <v>0</v>
      </c>
      <c r="JI43">
        <v>16</v>
      </c>
      <c r="JJ43">
        <v>0</v>
      </c>
      <c r="JK43">
        <v>0</v>
      </c>
      <c r="KD43" s="326">
        <v>15</v>
      </c>
      <c r="KE43" s="214">
        <v>16</v>
      </c>
      <c r="KF43" s="214">
        <v>0</v>
      </c>
      <c r="KG43" s="214">
        <v>13</v>
      </c>
      <c r="KH43" s="214">
        <v>13</v>
      </c>
      <c r="KI43" s="214">
        <v>0</v>
      </c>
      <c r="KJ43" s="214">
        <v>21</v>
      </c>
      <c r="KK43" s="214">
        <v>10</v>
      </c>
      <c r="KL43" s="214">
        <v>0</v>
      </c>
      <c r="KM43" s="214">
        <v>22</v>
      </c>
      <c r="KN43" s="214">
        <v>16</v>
      </c>
      <c r="KO43" s="214">
        <v>0</v>
      </c>
      <c r="KP43" s="214">
        <v>23</v>
      </c>
      <c r="KQ43" s="214">
        <v>9</v>
      </c>
      <c r="KR43" s="214">
        <v>0</v>
      </c>
      <c r="KS43" s="214">
        <v>26</v>
      </c>
      <c r="KT43" s="214">
        <v>23</v>
      </c>
      <c r="KU43" s="214">
        <v>0</v>
      </c>
      <c r="KV43" s="214"/>
      <c r="KW43" s="214"/>
      <c r="KX43" s="214"/>
      <c r="KY43" s="214"/>
      <c r="KZ43" s="214"/>
      <c r="LA43" s="214"/>
      <c r="LB43" s="214"/>
      <c r="LC43" s="214"/>
      <c r="LD43" s="214"/>
      <c r="LE43" s="214"/>
      <c r="LF43" s="214"/>
      <c r="LG43" s="214"/>
      <c r="LH43" s="214"/>
      <c r="LI43" s="214"/>
      <c r="LJ43" s="214"/>
      <c r="LK43" s="214"/>
      <c r="LL43" s="214"/>
      <c r="LM43" s="327"/>
      <c r="LN43">
        <v>2</v>
      </c>
      <c r="LO43">
        <v>0</v>
      </c>
      <c r="LP43">
        <v>0</v>
      </c>
      <c r="LQ43">
        <v>2</v>
      </c>
      <c r="LR43">
        <v>0</v>
      </c>
      <c r="LS43">
        <v>0</v>
      </c>
      <c r="LT43">
        <v>0</v>
      </c>
      <c r="LU43">
        <v>0</v>
      </c>
      <c r="LV43">
        <v>0</v>
      </c>
      <c r="LW43">
        <v>0</v>
      </c>
      <c r="LX43">
        <v>0</v>
      </c>
      <c r="LY43">
        <v>0</v>
      </c>
      <c r="LZ43">
        <v>1</v>
      </c>
      <c r="MA43">
        <v>0</v>
      </c>
      <c r="MB43">
        <v>0</v>
      </c>
      <c r="MC43">
        <v>0</v>
      </c>
      <c r="MD43">
        <v>0</v>
      </c>
      <c r="ME43">
        <v>0</v>
      </c>
      <c r="MX43" s="328">
        <v>20170308</v>
      </c>
      <c r="MY43">
        <f t="shared" si="11"/>
        <v>845</v>
      </c>
      <c r="MZ43">
        <f t="shared" si="11"/>
        <v>49</v>
      </c>
      <c r="NA43">
        <f t="shared" si="11"/>
        <v>0</v>
      </c>
      <c r="NB43">
        <f t="shared" si="10"/>
        <v>726</v>
      </c>
      <c r="NC43">
        <f t="shared" si="10"/>
        <v>38</v>
      </c>
      <c r="ND43">
        <f t="shared" si="10"/>
        <v>0</v>
      </c>
      <c r="NE43">
        <f t="shared" si="10"/>
        <v>652</v>
      </c>
      <c r="NF43">
        <f t="shared" si="10"/>
        <v>31</v>
      </c>
      <c r="NG43">
        <f t="shared" si="10"/>
        <v>0</v>
      </c>
      <c r="NH43">
        <f t="shared" si="10"/>
        <v>1322</v>
      </c>
      <c r="NI43">
        <f t="shared" si="10"/>
        <v>28</v>
      </c>
      <c r="NJ43">
        <f t="shared" si="10"/>
        <v>0</v>
      </c>
      <c r="NK43">
        <f t="shared" si="10"/>
        <v>895</v>
      </c>
      <c r="NL43">
        <f t="shared" si="10"/>
        <v>39</v>
      </c>
      <c r="NM43">
        <f t="shared" si="10"/>
        <v>0</v>
      </c>
      <c r="NN43">
        <f t="shared" si="10"/>
        <v>1030</v>
      </c>
      <c r="NO43">
        <f t="shared" si="9"/>
        <v>53</v>
      </c>
      <c r="NP43">
        <f t="shared" si="9"/>
        <v>0</v>
      </c>
      <c r="NQ43">
        <f t="shared" si="9"/>
        <v>0</v>
      </c>
      <c r="NR43">
        <f t="shared" si="9"/>
        <v>0</v>
      </c>
      <c r="NS43">
        <f t="shared" si="9"/>
        <v>0</v>
      </c>
      <c r="NT43">
        <f t="shared" si="9"/>
        <v>0</v>
      </c>
      <c r="NU43">
        <f t="shared" si="9"/>
        <v>0</v>
      </c>
      <c r="NV43">
        <f t="shared" si="9"/>
        <v>0</v>
      </c>
      <c r="NW43">
        <f t="shared" si="9"/>
        <v>0</v>
      </c>
      <c r="NX43">
        <f t="shared" si="9"/>
        <v>0</v>
      </c>
      <c r="NY43">
        <f t="shared" si="8"/>
        <v>0</v>
      </c>
      <c r="NZ43">
        <f t="shared" si="8"/>
        <v>0</v>
      </c>
      <c r="OA43">
        <f t="shared" si="8"/>
        <v>0</v>
      </c>
      <c r="OB43">
        <f t="shared" si="8"/>
        <v>0</v>
      </c>
      <c r="OC43">
        <f t="shared" si="12"/>
        <v>0</v>
      </c>
      <c r="OD43">
        <f t="shared" si="12"/>
        <v>0</v>
      </c>
      <c r="OE43">
        <f t="shared" si="12"/>
        <v>0</v>
      </c>
      <c r="OF43">
        <f t="shared" si="12"/>
        <v>0</v>
      </c>
      <c r="OG43">
        <f t="shared" si="12"/>
        <v>0</v>
      </c>
      <c r="OH43">
        <f t="shared" si="12"/>
        <v>0</v>
      </c>
      <c r="OI43" s="329"/>
      <c r="OJ43" s="330">
        <f t="shared" si="5"/>
        <v>5470</v>
      </c>
      <c r="OK43" s="331">
        <f t="shared" si="5"/>
        <v>238</v>
      </c>
      <c r="OL43" s="332">
        <f t="shared" si="5"/>
        <v>0</v>
      </c>
      <c r="OM43">
        <v>20170413</v>
      </c>
    </row>
    <row r="44" spans="1:403">
      <c r="A44" t="s">
        <v>86</v>
      </c>
      <c r="B44" s="326">
        <v>373</v>
      </c>
      <c r="C44" s="214">
        <v>295</v>
      </c>
      <c r="D44" s="214">
        <v>10</v>
      </c>
      <c r="E44" s="214">
        <v>319</v>
      </c>
      <c r="F44" s="214">
        <v>286</v>
      </c>
      <c r="G44" s="214">
        <v>16</v>
      </c>
      <c r="H44" s="214">
        <v>342</v>
      </c>
      <c r="I44" s="214">
        <v>349</v>
      </c>
      <c r="J44" s="214">
        <v>22</v>
      </c>
      <c r="K44" s="214">
        <v>355</v>
      </c>
      <c r="L44" s="214">
        <v>379</v>
      </c>
      <c r="M44" s="214">
        <v>19</v>
      </c>
      <c r="N44" s="214">
        <v>338</v>
      </c>
      <c r="O44" s="214">
        <v>307</v>
      </c>
      <c r="P44" s="214">
        <v>14</v>
      </c>
      <c r="Q44" s="214">
        <v>370</v>
      </c>
      <c r="R44" s="214">
        <v>414</v>
      </c>
      <c r="S44" s="214">
        <v>19</v>
      </c>
      <c r="T44" s="214"/>
      <c r="U44" s="214"/>
      <c r="V44" s="214"/>
      <c r="W44" s="214"/>
      <c r="X44" s="214"/>
      <c r="Y44" s="214"/>
      <c r="Z44" s="214"/>
      <c r="AA44" s="214"/>
      <c r="AB44" s="214"/>
      <c r="AC44" s="214"/>
      <c r="AD44" s="214"/>
      <c r="AE44" s="214"/>
      <c r="AF44" s="214"/>
      <c r="AG44" s="214"/>
      <c r="AH44" s="214"/>
      <c r="AI44" s="214"/>
      <c r="AJ44" s="214"/>
      <c r="AK44" s="327"/>
      <c r="AL44">
        <v>421</v>
      </c>
      <c r="AM44">
        <v>72</v>
      </c>
      <c r="AN44">
        <v>0</v>
      </c>
      <c r="AO44">
        <v>400</v>
      </c>
      <c r="AP44">
        <v>64</v>
      </c>
      <c r="AQ44">
        <v>0</v>
      </c>
      <c r="AR44">
        <v>410</v>
      </c>
      <c r="AS44">
        <v>54</v>
      </c>
      <c r="AT44">
        <v>1</v>
      </c>
      <c r="AU44">
        <v>472</v>
      </c>
      <c r="AV44">
        <v>65</v>
      </c>
      <c r="AW44">
        <v>1</v>
      </c>
      <c r="AX44">
        <v>347</v>
      </c>
      <c r="AY44">
        <v>65</v>
      </c>
      <c r="AZ44">
        <v>0</v>
      </c>
      <c r="BA44">
        <v>385</v>
      </c>
      <c r="BB44">
        <v>85</v>
      </c>
      <c r="BC44">
        <v>0</v>
      </c>
      <c r="BM44" s="333"/>
      <c r="BN44" s="333"/>
      <c r="BO44" s="333"/>
      <c r="BP44" s="333"/>
      <c r="BQ44" s="333"/>
      <c r="BR44" s="333"/>
      <c r="BV44" s="326">
        <v>62</v>
      </c>
      <c r="BW44" s="214">
        <v>75</v>
      </c>
      <c r="BX44" s="214">
        <v>0</v>
      </c>
      <c r="BY44" s="214">
        <v>75</v>
      </c>
      <c r="BZ44" s="214">
        <v>41</v>
      </c>
      <c r="CA44" s="214">
        <v>0</v>
      </c>
      <c r="CB44" s="214">
        <v>70</v>
      </c>
      <c r="CC44" s="214">
        <v>66</v>
      </c>
      <c r="CD44" s="214">
        <v>0</v>
      </c>
      <c r="CE44" s="214">
        <v>89</v>
      </c>
      <c r="CF44" s="214">
        <v>23</v>
      </c>
      <c r="CG44" s="214">
        <v>1</v>
      </c>
      <c r="CH44" s="214">
        <v>87</v>
      </c>
      <c r="CI44" s="214">
        <v>40</v>
      </c>
      <c r="CJ44" s="214">
        <v>0</v>
      </c>
      <c r="CK44" s="214">
        <v>81</v>
      </c>
      <c r="CL44" s="214">
        <v>72</v>
      </c>
      <c r="CM44" s="214">
        <v>0</v>
      </c>
      <c r="CN44" s="214"/>
      <c r="CO44" s="214"/>
      <c r="CP44" s="214"/>
      <c r="CQ44" s="214"/>
      <c r="CR44" s="214"/>
      <c r="CS44" s="214"/>
      <c r="CT44" s="214"/>
      <c r="CU44" s="214"/>
      <c r="CV44" s="214"/>
      <c r="CW44" s="214"/>
      <c r="CX44" s="214"/>
      <c r="CY44" s="214"/>
      <c r="CZ44" s="214"/>
      <c r="DA44" s="214"/>
      <c r="DB44" s="214"/>
      <c r="DC44" s="214"/>
      <c r="DD44" s="214"/>
      <c r="DE44" s="327"/>
      <c r="DF44">
        <v>328</v>
      </c>
      <c r="DG44">
        <v>55</v>
      </c>
      <c r="DH44">
        <v>0</v>
      </c>
      <c r="DI44">
        <v>330</v>
      </c>
      <c r="DJ44">
        <v>44</v>
      </c>
      <c r="DK44">
        <v>0</v>
      </c>
      <c r="DL44">
        <v>303</v>
      </c>
      <c r="DM44">
        <v>117</v>
      </c>
      <c r="DN44">
        <v>0</v>
      </c>
      <c r="DO44">
        <v>372</v>
      </c>
      <c r="DP44">
        <v>111</v>
      </c>
      <c r="DQ44">
        <v>0</v>
      </c>
      <c r="DR44">
        <v>366</v>
      </c>
      <c r="DS44">
        <v>76</v>
      </c>
      <c r="DT44">
        <v>0</v>
      </c>
      <c r="DU44">
        <v>363</v>
      </c>
      <c r="DV44">
        <v>96</v>
      </c>
      <c r="DW44">
        <v>0</v>
      </c>
      <c r="EP44" s="326">
        <v>153</v>
      </c>
      <c r="EQ44" s="214">
        <v>131</v>
      </c>
      <c r="ER44" s="214">
        <v>0</v>
      </c>
      <c r="ES44" s="214">
        <v>128</v>
      </c>
      <c r="ET44" s="214">
        <v>73</v>
      </c>
      <c r="EU44" s="214">
        <v>1</v>
      </c>
      <c r="EV44" s="214">
        <v>135</v>
      </c>
      <c r="EW44" s="214">
        <v>85</v>
      </c>
      <c r="EX44" s="214">
        <v>2</v>
      </c>
      <c r="EY44" s="214">
        <v>160</v>
      </c>
      <c r="EZ44" s="214">
        <v>123</v>
      </c>
      <c r="FA44" s="214">
        <v>3</v>
      </c>
      <c r="FB44" s="214">
        <v>158</v>
      </c>
      <c r="FC44" s="214">
        <v>111</v>
      </c>
      <c r="FD44" s="214">
        <v>5</v>
      </c>
      <c r="FE44" s="214">
        <v>177</v>
      </c>
      <c r="FF44" s="214">
        <v>93</v>
      </c>
      <c r="FG44" s="214">
        <v>6</v>
      </c>
      <c r="FH44" s="214"/>
      <c r="FI44" s="214"/>
      <c r="FJ44" s="214"/>
      <c r="FK44" s="214"/>
      <c r="FL44" s="214"/>
      <c r="FM44" s="214"/>
      <c r="FN44" s="214"/>
      <c r="FO44" s="214"/>
      <c r="FP44" s="214"/>
      <c r="FQ44" s="214"/>
      <c r="FR44" s="214"/>
      <c r="FS44" s="214"/>
      <c r="FT44" s="214"/>
      <c r="FU44" s="214"/>
      <c r="FV44" s="214"/>
      <c r="FW44" s="214"/>
      <c r="FX44" s="214"/>
      <c r="FY44" s="327"/>
      <c r="FZ44">
        <v>430</v>
      </c>
      <c r="GA44">
        <v>163</v>
      </c>
      <c r="GB44">
        <v>1</v>
      </c>
      <c r="GC44">
        <v>357</v>
      </c>
      <c r="GD44">
        <v>140</v>
      </c>
      <c r="GE44">
        <v>0</v>
      </c>
      <c r="GF44">
        <v>355</v>
      </c>
      <c r="GG44">
        <v>155</v>
      </c>
      <c r="GH44">
        <v>0</v>
      </c>
      <c r="GI44">
        <v>435</v>
      </c>
      <c r="GJ44">
        <v>177</v>
      </c>
      <c r="GK44">
        <v>0</v>
      </c>
      <c r="GL44">
        <v>410</v>
      </c>
      <c r="GM44">
        <v>180</v>
      </c>
      <c r="GN44">
        <v>0</v>
      </c>
      <c r="GO44">
        <v>464</v>
      </c>
      <c r="GP44">
        <v>160</v>
      </c>
      <c r="GQ44">
        <v>2</v>
      </c>
      <c r="HJ44" s="326">
        <v>2015</v>
      </c>
      <c r="HK44" s="214">
        <v>0</v>
      </c>
      <c r="HL44" s="214">
        <v>2</v>
      </c>
      <c r="HM44" s="214">
        <v>2200</v>
      </c>
      <c r="HN44" s="214">
        <v>0</v>
      </c>
      <c r="HO44" s="214">
        <v>0</v>
      </c>
      <c r="HP44" s="214">
        <v>1879</v>
      </c>
      <c r="HQ44" s="214">
        <v>0</v>
      </c>
      <c r="HR44" s="214">
        <v>1</v>
      </c>
      <c r="HS44" s="214">
        <v>2362</v>
      </c>
      <c r="HT44" s="214">
        <v>0</v>
      </c>
      <c r="HU44" s="214">
        <v>0</v>
      </c>
      <c r="HV44" s="214">
        <v>2201</v>
      </c>
      <c r="HW44" s="214">
        <v>0</v>
      </c>
      <c r="HX44" s="214">
        <v>0</v>
      </c>
      <c r="HY44" s="214">
        <v>2495</v>
      </c>
      <c r="HZ44" s="214">
        <v>0</v>
      </c>
      <c r="IA44" s="214">
        <v>0</v>
      </c>
      <c r="IB44" s="214"/>
      <c r="IC44" s="214">
        <v>0</v>
      </c>
      <c r="ID44" s="214"/>
      <c r="IE44" s="214"/>
      <c r="IF44" s="214">
        <v>0</v>
      </c>
      <c r="IG44" s="214"/>
      <c r="IH44" s="214"/>
      <c r="II44" s="214">
        <v>0</v>
      </c>
      <c r="IJ44" s="214"/>
      <c r="IK44" s="214"/>
      <c r="IL44" s="214">
        <v>0</v>
      </c>
      <c r="IM44" s="214"/>
      <c r="IN44" s="214"/>
      <c r="IO44" s="214">
        <v>0</v>
      </c>
      <c r="IP44" s="214"/>
      <c r="IQ44" s="214"/>
      <c r="IR44" s="214">
        <v>0</v>
      </c>
      <c r="IS44" s="327"/>
      <c r="IT44">
        <v>262</v>
      </c>
      <c r="IU44">
        <v>143</v>
      </c>
      <c r="IV44">
        <v>0</v>
      </c>
      <c r="IW44">
        <v>231</v>
      </c>
      <c r="IX44">
        <v>82</v>
      </c>
      <c r="IY44">
        <v>0</v>
      </c>
      <c r="IZ44">
        <v>206</v>
      </c>
      <c r="JA44">
        <v>140</v>
      </c>
      <c r="JB44">
        <v>0</v>
      </c>
      <c r="JC44">
        <v>269</v>
      </c>
      <c r="JD44">
        <v>141</v>
      </c>
      <c r="JE44">
        <v>0</v>
      </c>
      <c r="JF44">
        <v>299</v>
      </c>
      <c r="JG44">
        <v>92</v>
      </c>
      <c r="JH44">
        <v>0</v>
      </c>
      <c r="JI44">
        <v>330</v>
      </c>
      <c r="JJ44">
        <v>144</v>
      </c>
      <c r="JK44">
        <v>0</v>
      </c>
      <c r="KD44" s="326">
        <v>272</v>
      </c>
      <c r="KE44" s="214">
        <v>225</v>
      </c>
      <c r="KF44" s="214">
        <v>0</v>
      </c>
      <c r="KG44" s="214">
        <v>251</v>
      </c>
      <c r="KH44" s="214">
        <v>211</v>
      </c>
      <c r="KI44" s="214">
        <v>3</v>
      </c>
      <c r="KJ44" s="214">
        <v>262</v>
      </c>
      <c r="KK44" s="214">
        <v>191</v>
      </c>
      <c r="KL44" s="214">
        <v>0</v>
      </c>
      <c r="KM44" s="214">
        <v>293</v>
      </c>
      <c r="KN44" s="214">
        <v>231</v>
      </c>
      <c r="KO44" s="214">
        <v>0</v>
      </c>
      <c r="KP44" s="214">
        <v>308</v>
      </c>
      <c r="KQ44" s="214">
        <v>205</v>
      </c>
      <c r="KR44" s="214">
        <v>0</v>
      </c>
      <c r="KS44" s="214">
        <v>336</v>
      </c>
      <c r="KT44" s="214">
        <v>196</v>
      </c>
      <c r="KU44" s="214">
        <v>1</v>
      </c>
      <c r="KV44" s="214"/>
      <c r="KW44" s="214"/>
      <c r="KX44" s="214"/>
      <c r="KY44" s="214"/>
      <c r="KZ44" s="214"/>
      <c r="LA44" s="214"/>
      <c r="LB44" s="214"/>
      <c r="LC44" s="214"/>
      <c r="LD44" s="214"/>
      <c r="LE44" s="214"/>
      <c r="LF44" s="214"/>
      <c r="LG44" s="214"/>
      <c r="LH44" s="214"/>
      <c r="LI44" s="214"/>
      <c r="LJ44" s="214"/>
      <c r="LK44" s="214"/>
      <c r="LL44" s="214"/>
      <c r="LM44" s="327"/>
      <c r="LN44">
        <v>29</v>
      </c>
      <c r="LO44">
        <v>290</v>
      </c>
      <c r="LP44">
        <v>0</v>
      </c>
      <c r="LQ44">
        <v>28</v>
      </c>
      <c r="LR44">
        <v>222</v>
      </c>
      <c r="LS44">
        <v>1</v>
      </c>
      <c r="LT44">
        <v>95</v>
      </c>
      <c r="LU44">
        <v>326</v>
      </c>
      <c r="LV44">
        <v>3</v>
      </c>
      <c r="LW44">
        <v>62</v>
      </c>
      <c r="LX44">
        <v>146</v>
      </c>
      <c r="LY44">
        <v>2</v>
      </c>
      <c r="LZ44">
        <v>32</v>
      </c>
      <c r="MA44">
        <v>257</v>
      </c>
      <c r="MB44">
        <v>3</v>
      </c>
      <c r="MC44">
        <v>25</v>
      </c>
      <c r="MD44">
        <v>246</v>
      </c>
      <c r="ME44">
        <v>2</v>
      </c>
      <c r="MX44" s="328">
        <v>20170315</v>
      </c>
      <c r="MY44">
        <f t="shared" si="11"/>
        <v>4345</v>
      </c>
      <c r="MZ44">
        <f t="shared" si="11"/>
        <v>1449</v>
      </c>
      <c r="NA44">
        <f t="shared" si="11"/>
        <v>13</v>
      </c>
      <c r="NB44">
        <f t="shared" si="10"/>
        <v>4319</v>
      </c>
      <c r="NC44">
        <f t="shared" si="10"/>
        <v>1163</v>
      </c>
      <c r="ND44">
        <f t="shared" si="10"/>
        <v>21</v>
      </c>
      <c r="NE44">
        <f t="shared" si="10"/>
        <v>4057</v>
      </c>
      <c r="NF44">
        <f t="shared" si="10"/>
        <v>1483</v>
      </c>
      <c r="NG44">
        <f t="shared" si="10"/>
        <v>29</v>
      </c>
      <c r="NH44">
        <f t="shared" si="10"/>
        <v>4869</v>
      </c>
      <c r="NI44">
        <f t="shared" si="10"/>
        <v>1396</v>
      </c>
      <c r="NJ44">
        <f t="shared" si="10"/>
        <v>26</v>
      </c>
      <c r="NK44">
        <f t="shared" si="10"/>
        <v>4546</v>
      </c>
      <c r="NL44">
        <f t="shared" si="10"/>
        <v>1333</v>
      </c>
      <c r="NM44">
        <f t="shared" si="10"/>
        <v>22</v>
      </c>
      <c r="NN44">
        <f t="shared" si="10"/>
        <v>5026</v>
      </c>
      <c r="NO44">
        <f t="shared" si="9"/>
        <v>1506</v>
      </c>
      <c r="NP44">
        <f t="shared" si="9"/>
        <v>30</v>
      </c>
      <c r="NQ44">
        <f t="shared" si="9"/>
        <v>0</v>
      </c>
      <c r="NR44">
        <f t="shared" si="9"/>
        <v>0</v>
      </c>
      <c r="NS44">
        <f t="shared" si="9"/>
        <v>0</v>
      </c>
      <c r="NT44">
        <f t="shared" si="9"/>
        <v>0</v>
      </c>
      <c r="NU44">
        <f t="shared" si="9"/>
        <v>0</v>
      </c>
      <c r="NV44">
        <f t="shared" si="9"/>
        <v>0</v>
      </c>
      <c r="NW44">
        <f t="shared" si="9"/>
        <v>0</v>
      </c>
      <c r="NX44">
        <f t="shared" si="9"/>
        <v>0</v>
      </c>
      <c r="NY44">
        <f t="shared" si="8"/>
        <v>0</v>
      </c>
      <c r="NZ44">
        <f t="shared" si="8"/>
        <v>0</v>
      </c>
      <c r="OA44">
        <f t="shared" si="8"/>
        <v>0</v>
      </c>
      <c r="OB44">
        <f t="shared" si="8"/>
        <v>0</v>
      </c>
      <c r="OC44">
        <f t="shared" si="12"/>
        <v>0</v>
      </c>
      <c r="OD44">
        <f t="shared" si="12"/>
        <v>0</v>
      </c>
      <c r="OE44">
        <f t="shared" si="12"/>
        <v>0</v>
      </c>
      <c r="OF44">
        <f t="shared" si="12"/>
        <v>0</v>
      </c>
      <c r="OG44">
        <f t="shared" si="12"/>
        <v>0</v>
      </c>
      <c r="OH44">
        <f t="shared" si="12"/>
        <v>0</v>
      </c>
      <c r="OI44" s="329"/>
      <c r="OJ44" s="330">
        <f t="shared" si="5"/>
        <v>27162</v>
      </c>
      <c r="OK44" s="331">
        <f t="shared" si="5"/>
        <v>8330</v>
      </c>
      <c r="OL44" s="332">
        <f t="shared" si="5"/>
        <v>141</v>
      </c>
      <c r="OM44">
        <v>20170419</v>
      </c>
    </row>
    <row r="45" spans="1:403">
      <c r="A45" t="s">
        <v>87</v>
      </c>
      <c r="B45" s="326">
        <v>293</v>
      </c>
      <c r="C45" s="214">
        <v>387</v>
      </c>
      <c r="D45" s="214">
        <v>33</v>
      </c>
      <c r="E45" s="214">
        <v>229</v>
      </c>
      <c r="F45" s="214">
        <v>307</v>
      </c>
      <c r="G45" s="214">
        <v>24</v>
      </c>
      <c r="H45" s="214">
        <v>333</v>
      </c>
      <c r="I45" s="214">
        <v>304</v>
      </c>
      <c r="J45" s="214">
        <v>25</v>
      </c>
      <c r="K45" s="214">
        <v>332</v>
      </c>
      <c r="L45" s="214">
        <v>348</v>
      </c>
      <c r="M45" s="214">
        <v>17</v>
      </c>
      <c r="N45" s="214">
        <v>302</v>
      </c>
      <c r="O45" s="214">
        <v>297</v>
      </c>
      <c r="P45" s="214">
        <v>17</v>
      </c>
      <c r="Q45" s="214">
        <v>423</v>
      </c>
      <c r="R45" s="214">
        <v>327</v>
      </c>
      <c r="S45" s="214">
        <v>14</v>
      </c>
      <c r="T45" s="214"/>
      <c r="U45" s="214"/>
      <c r="V45" s="214"/>
      <c r="W45" s="214"/>
      <c r="X45" s="214"/>
      <c r="Y45" s="214"/>
      <c r="Z45" s="214"/>
      <c r="AA45" s="214"/>
      <c r="AB45" s="214"/>
      <c r="AC45" s="214"/>
      <c r="AD45" s="214"/>
      <c r="AE45" s="214"/>
      <c r="AF45" s="214"/>
      <c r="AG45" s="214"/>
      <c r="AH45" s="214"/>
      <c r="AI45" s="214"/>
      <c r="AJ45" s="214"/>
      <c r="AK45" s="327"/>
      <c r="AL45">
        <v>271</v>
      </c>
      <c r="AM45">
        <v>119</v>
      </c>
      <c r="AN45">
        <v>1</v>
      </c>
      <c r="AO45">
        <v>309</v>
      </c>
      <c r="AP45">
        <v>74</v>
      </c>
      <c r="AQ45">
        <v>0</v>
      </c>
      <c r="AR45">
        <v>311</v>
      </c>
      <c r="AS45">
        <v>97</v>
      </c>
      <c r="AT45">
        <v>1</v>
      </c>
      <c r="AU45">
        <v>404</v>
      </c>
      <c r="AV45">
        <v>77</v>
      </c>
      <c r="AW45">
        <v>0</v>
      </c>
      <c r="AX45">
        <v>313</v>
      </c>
      <c r="AY45">
        <v>88</v>
      </c>
      <c r="AZ45">
        <v>2</v>
      </c>
      <c r="BA45">
        <v>378</v>
      </c>
      <c r="BB45">
        <v>121</v>
      </c>
      <c r="BC45">
        <v>2</v>
      </c>
      <c r="BM45" s="333"/>
      <c r="BN45" s="333"/>
      <c r="BO45" s="333"/>
      <c r="BP45" s="333"/>
      <c r="BQ45" s="333"/>
      <c r="BR45" s="333"/>
      <c r="BV45" s="326">
        <v>103</v>
      </c>
      <c r="BW45" s="214">
        <v>58</v>
      </c>
      <c r="BX45" s="214">
        <v>0</v>
      </c>
      <c r="BY45" s="214">
        <v>82</v>
      </c>
      <c r="BZ45" s="214">
        <v>46</v>
      </c>
      <c r="CA45" s="214">
        <v>0</v>
      </c>
      <c r="CB45" s="214">
        <v>69</v>
      </c>
      <c r="CC45" s="214">
        <v>47</v>
      </c>
      <c r="CD45" s="214">
        <v>0</v>
      </c>
      <c r="CE45" s="214">
        <v>71</v>
      </c>
      <c r="CF45" s="214">
        <v>59</v>
      </c>
      <c r="CG45" s="214">
        <v>0</v>
      </c>
      <c r="CH45" s="214">
        <v>94</v>
      </c>
      <c r="CI45" s="214">
        <v>76</v>
      </c>
      <c r="CJ45" s="214">
        <v>0</v>
      </c>
      <c r="CK45" s="214">
        <v>93</v>
      </c>
      <c r="CL45" s="214">
        <v>43</v>
      </c>
      <c r="CM45" s="214">
        <v>0</v>
      </c>
      <c r="CN45" s="214"/>
      <c r="CO45" s="214"/>
      <c r="CP45" s="214"/>
      <c r="CQ45" s="214"/>
      <c r="CR45" s="214"/>
      <c r="CS45" s="214"/>
      <c r="CT45" s="214"/>
      <c r="CU45" s="214"/>
      <c r="CV45" s="214"/>
      <c r="CW45" s="214"/>
      <c r="CX45" s="214"/>
      <c r="CY45" s="214"/>
      <c r="CZ45" s="214"/>
      <c r="DA45" s="214"/>
      <c r="DB45" s="214"/>
      <c r="DC45" s="214"/>
      <c r="DD45" s="214"/>
      <c r="DE45" s="327"/>
      <c r="DF45">
        <v>201</v>
      </c>
      <c r="DG45">
        <v>178</v>
      </c>
      <c r="DH45">
        <v>0</v>
      </c>
      <c r="DI45">
        <v>180</v>
      </c>
      <c r="DJ45">
        <v>156</v>
      </c>
      <c r="DK45">
        <v>0</v>
      </c>
      <c r="DL45">
        <v>216</v>
      </c>
      <c r="DM45">
        <v>227</v>
      </c>
      <c r="DN45">
        <v>0</v>
      </c>
      <c r="DO45">
        <v>270</v>
      </c>
      <c r="DP45">
        <v>177</v>
      </c>
      <c r="DQ45">
        <v>0</v>
      </c>
      <c r="DR45">
        <v>266</v>
      </c>
      <c r="DS45">
        <v>281</v>
      </c>
      <c r="DT45">
        <v>0</v>
      </c>
      <c r="DU45">
        <v>248</v>
      </c>
      <c r="DV45">
        <v>137</v>
      </c>
      <c r="DW45">
        <v>0</v>
      </c>
      <c r="EP45" s="326">
        <v>207</v>
      </c>
      <c r="EQ45" s="214">
        <v>140</v>
      </c>
      <c r="ER45" s="214">
        <v>6</v>
      </c>
      <c r="ES45" s="214">
        <v>196</v>
      </c>
      <c r="ET45" s="214">
        <v>120</v>
      </c>
      <c r="EU45" s="214">
        <v>4</v>
      </c>
      <c r="EV45" s="214">
        <v>171</v>
      </c>
      <c r="EW45" s="214">
        <v>116</v>
      </c>
      <c r="EX45" s="214">
        <v>5</v>
      </c>
      <c r="EY45" s="214">
        <v>220</v>
      </c>
      <c r="EZ45" s="214">
        <v>163</v>
      </c>
      <c r="FA45" s="214">
        <v>9</v>
      </c>
      <c r="FB45" s="214">
        <v>183</v>
      </c>
      <c r="FC45" s="214">
        <v>100</v>
      </c>
      <c r="FD45" s="214">
        <v>4</v>
      </c>
      <c r="FE45" s="214">
        <v>219</v>
      </c>
      <c r="FF45" s="214">
        <v>136</v>
      </c>
      <c r="FG45" s="214">
        <v>3</v>
      </c>
      <c r="FH45" s="214"/>
      <c r="FI45" s="214"/>
      <c r="FJ45" s="214"/>
      <c r="FK45" s="214"/>
      <c r="FL45" s="214"/>
      <c r="FM45" s="214"/>
      <c r="FN45" s="214"/>
      <c r="FO45" s="214"/>
      <c r="FP45" s="214"/>
      <c r="FQ45" s="214"/>
      <c r="FR45" s="214"/>
      <c r="FS45" s="214"/>
      <c r="FT45" s="214"/>
      <c r="FU45" s="214"/>
      <c r="FV45" s="214"/>
      <c r="FW45" s="214"/>
      <c r="FX45" s="214"/>
      <c r="FY45" s="327"/>
      <c r="FZ45">
        <v>565</v>
      </c>
      <c r="GA45">
        <v>183</v>
      </c>
      <c r="GB45">
        <v>0</v>
      </c>
      <c r="GC45">
        <v>398</v>
      </c>
      <c r="GD45">
        <v>204</v>
      </c>
      <c r="GE45">
        <v>0</v>
      </c>
      <c r="GF45">
        <v>516</v>
      </c>
      <c r="GG45">
        <v>161</v>
      </c>
      <c r="GH45">
        <v>2</v>
      </c>
      <c r="GI45">
        <v>511</v>
      </c>
      <c r="GJ45">
        <v>195</v>
      </c>
      <c r="GK45">
        <v>0</v>
      </c>
      <c r="GL45">
        <v>497</v>
      </c>
      <c r="GM45">
        <v>191</v>
      </c>
      <c r="GN45">
        <v>0</v>
      </c>
      <c r="GO45">
        <v>528</v>
      </c>
      <c r="GP45">
        <v>201</v>
      </c>
      <c r="GQ45">
        <v>0</v>
      </c>
      <c r="HJ45" s="326">
        <v>1689</v>
      </c>
      <c r="HK45" s="214">
        <v>0</v>
      </c>
      <c r="HL45" s="214">
        <v>0</v>
      </c>
      <c r="HM45" s="214">
        <v>2063</v>
      </c>
      <c r="HN45" s="214">
        <v>0</v>
      </c>
      <c r="HO45" s="214">
        <v>0</v>
      </c>
      <c r="HP45" s="214">
        <v>1820</v>
      </c>
      <c r="HQ45" s="214">
        <v>0</v>
      </c>
      <c r="HR45" s="214">
        <v>0</v>
      </c>
      <c r="HS45" s="214">
        <v>1764</v>
      </c>
      <c r="HT45" s="214">
        <v>0</v>
      </c>
      <c r="HU45" s="214">
        <v>1</v>
      </c>
      <c r="HV45" s="214">
        <v>1765</v>
      </c>
      <c r="HW45" s="214">
        <v>0</v>
      </c>
      <c r="HX45" s="214">
        <v>2</v>
      </c>
      <c r="HY45" s="214">
        <v>1992</v>
      </c>
      <c r="HZ45" s="214">
        <v>0</v>
      </c>
      <c r="IA45" s="214">
        <v>0</v>
      </c>
      <c r="IB45" s="214"/>
      <c r="IC45" s="214">
        <v>0</v>
      </c>
      <c r="ID45" s="214"/>
      <c r="IE45" s="214"/>
      <c r="IF45" s="214">
        <v>0</v>
      </c>
      <c r="IG45" s="214"/>
      <c r="IH45" s="214"/>
      <c r="II45" s="214">
        <v>0</v>
      </c>
      <c r="IJ45" s="214"/>
      <c r="IK45" s="214"/>
      <c r="IL45" s="214">
        <v>0</v>
      </c>
      <c r="IM45" s="214"/>
      <c r="IN45" s="214"/>
      <c r="IO45" s="214">
        <v>0</v>
      </c>
      <c r="IP45" s="214"/>
      <c r="IQ45" s="214"/>
      <c r="IR45" s="214">
        <v>0</v>
      </c>
      <c r="IS45" s="327"/>
      <c r="IT45">
        <v>399</v>
      </c>
      <c r="IU45">
        <v>116</v>
      </c>
      <c r="IV45">
        <v>0</v>
      </c>
      <c r="IW45">
        <v>460</v>
      </c>
      <c r="IX45">
        <v>134</v>
      </c>
      <c r="IY45">
        <v>1</v>
      </c>
      <c r="IZ45">
        <v>413</v>
      </c>
      <c r="JA45">
        <v>178</v>
      </c>
      <c r="JB45">
        <v>0</v>
      </c>
      <c r="JC45">
        <v>432</v>
      </c>
      <c r="JD45">
        <v>159</v>
      </c>
      <c r="JE45">
        <v>0</v>
      </c>
      <c r="JF45">
        <v>410</v>
      </c>
      <c r="JG45">
        <v>133</v>
      </c>
      <c r="JH45">
        <v>3</v>
      </c>
      <c r="JI45">
        <v>447</v>
      </c>
      <c r="JJ45">
        <v>62</v>
      </c>
      <c r="JK45">
        <v>0</v>
      </c>
      <c r="KD45" s="326">
        <v>423</v>
      </c>
      <c r="KE45" s="214">
        <v>387</v>
      </c>
      <c r="KF45" s="214">
        <v>2</v>
      </c>
      <c r="KG45" s="214">
        <v>405</v>
      </c>
      <c r="KH45" s="214">
        <v>395</v>
      </c>
      <c r="KI45" s="214">
        <v>2</v>
      </c>
      <c r="KJ45" s="214">
        <v>424</v>
      </c>
      <c r="KK45" s="214">
        <v>384</v>
      </c>
      <c r="KL45" s="214">
        <v>4</v>
      </c>
      <c r="KM45" s="214">
        <v>416</v>
      </c>
      <c r="KN45" s="214">
        <v>457</v>
      </c>
      <c r="KO45" s="214">
        <v>2</v>
      </c>
      <c r="KP45" s="214">
        <v>450</v>
      </c>
      <c r="KQ45" s="214">
        <v>347</v>
      </c>
      <c r="KR45" s="214">
        <v>1</v>
      </c>
      <c r="KS45" s="214">
        <v>503</v>
      </c>
      <c r="KT45" s="214">
        <v>443</v>
      </c>
      <c r="KU45" s="214">
        <v>3</v>
      </c>
      <c r="KV45" s="214"/>
      <c r="KW45" s="214"/>
      <c r="KX45" s="214"/>
      <c r="KY45" s="214"/>
      <c r="KZ45" s="214"/>
      <c r="LA45" s="214"/>
      <c r="LB45" s="214"/>
      <c r="LC45" s="214"/>
      <c r="LD45" s="214"/>
      <c r="LE45" s="214"/>
      <c r="LF45" s="214"/>
      <c r="LG45" s="214"/>
      <c r="LH45" s="214"/>
      <c r="LI45" s="214"/>
      <c r="LJ45" s="214"/>
      <c r="LK45" s="214"/>
      <c r="LL45" s="214"/>
      <c r="LM45" s="327"/>
      <c r="LN45">
        <v>26</v>
      </c>
      <c r="LO45">
        <v>8</v>
      </c>
      <c r="LP45">
        <v>3</v>
      </c>
      <c r="LQ45">
        <v>31</v>
      </c>
      <c r="LR45">
        <v>5</v>
      </c>
      <c r="LS45">
        <v>0</v>
      </c>
      <c r="LT45">
        <v>46</v>
      </c>
      <c r="LU45">
        <v>5</v>
      </c>
      <c r="LV45">
        <v>0</v>
      </c>
      <c r="LW45">
        <v>23</v>
      </c>
      <c r="LX45">
        <v>6</v>
      </c>
      <c r="LY45">
        <v>0</v>
      </c>
      <c r="LZ45">
        <v>29</v>
      </c>
      <c r="MA45">
        <v>6</v>
      </c>
      <c r="MB45">
        <v>2</v>
      </c>
      <c r="MC45">
        <v>30</v>
      </c>
      <c r="MD45">
        <v>9</v>
      </c>
      <c r="ME45">
        <v>0</v>
      </c>
      <c r="MX45" s="328">
        <v>20170310</v>
      </c>
      <c r="MY45">
        <f t="shared" si="11"/>
        <v>4177</v>
      </c>
      <c r="MZ45">
        <f t="shared" si="11"/>
        <v>1576</v>
      </c>
      <c r="NA45">
        <f t="shared" si="11"/>
        <v>45</v>
      </c>
      <c r="NB45">
        <f t="shared" si="10"/>
        <v>4353</v>
      </c>
      <c r="NC45">
        <f t="shared" si="10"/>
        <v>1441</v>
      </c>
      <c r="ND45">
        <f t="shared" si="10"/>
        <v>31</v>
      </c>
      <c r="NE45">
        <f t="shared" si="10"/>
        <v>4319</v>
      </c>
      <c r="NF45">
        <f t="shared" si="10"/>
        <v>1519</v>
      </c>
      <c r="NG45">
        <f t="shared" si="10"/>
        <v>37</v>
      </c>
      <c r="NH45">
        <f t="shared" si="10"/>
        <v>4443</v>
      </c>
      <c r="NI45">
        <f t="shared" si="10"/>
        <v>1641</v>
      </c>
      <c r="NJ45">
        <f t="shared" si="10"/>
        <v>29</v>
      </c>
      <c r="NK45">
        <f t="shared" si="10"/>
        <v>4309</v>
      </c>
      <c r="NL45">
        <f t="shared" si="10"/>
        <v>1519</v>
      </c>
      <c r="NM45">
        <f t="shared" si="10"/>
        <v>31</v>
      </c>
      <c r="NN45">
        <f t="shared" si="10"/>
        <v>4861</v>
      </c>
      <c r="NO45">
        <f t="shared" si="9"/>
        <v>1479</v>
      </c>
      <c r="NP45">
        <f t="shared" si="9"/>
        <v>22</v>
      </c>
      <c r="NQ45">
        <f t="shared" si="9"/>
        <v>0</v>
      </c>
      <c r="NR45">
        <f t="shared" si="9"/>
        <v>0</v>
      </c>
      <c r="NS45">
        <f t="shared" si="9"/>
        <v>0</v>
      </c>
      <c r="NT45">
        <f t="shared" si="9"/>
        <v>0</v>
      </c>
      <c r="NU45">
        <f t="shared" si="9"/>
        <v>0</v>
      </c>
      <c r="NV45">
        <f t="shared" si="9"/>
        <v>0</v>
      </c>
      <c r="NW45">
        <f t="shared" si="9"/>
        <v>0</v>
      </c>
      <c r="NX45">
        <f t="shared" si="9"/>
        <v>0</v>
      </c>
      <c r="NY45">
        <f t="shared" si="8"/>
        <v>0</v>
      </c>
      <c r="NZ45">
        <f t="shared" si="8"/>
        <v>0</v>
      </c>
      <c r="OA45">
        <f t="shared" si="8"/>
        <v>0</v>
      </c>
      <c r="OB45">
        <f t="shared" si="8"/>
        <v>0</v>
      </c>
      <c r="OC45">
        <f t="shared" si="12"/>
        <v>0</v>
      </c>
      <c r="OD45">
        <f t="shared" si="12"/>
        <v>0</v>
      </c>
      <c r="OE45">
        <f t="shared" si="12"/>
        <v>0</v>
      </c>
      <c r="OF45">
        <f t="shared" si="12"/>
        <v>0</v>
      </c>
      <c r="OG45">
        <f t="shared" si="12"/>
        <v>0</v>
      </c>
      <c r="OH45">
        <f t="shared" si="12"/>
        <v>0</v>
      </c>
      <c r="OI45" s="329"/>
      <c r="OJ45" s="330">
        <f t="shared" si="5"/>
        <v>26462</v>
      </c>
      <c r="OK45" s="331">
        <f t="shared" si="5"/>
        <v>9175</v>
      </c>
      <c r="OL45" s="332">
        <f t="shared" si="5"/>
        <v>195</v>
      </c>
      <c r="OM45">
        <v>20170412</v>
      </c>
    </row>
    <row r="46" spans="1:403">
      <c r="A46" t="s">
        <v>88</v>
      </c>
      <c r="B46" s="326">
        <v>136</v>
      </c>
      <c r="C46" s="214">
        <v>145</v>
      </c>
      <c r="D46" s="214">
        <v>10</v>
      </c>
      <c r="E46" s="214">
        <v>109</v>
      </c>
      <c r="F46" s="214">
        <v>128</v>
      </c>
      <c r="G46" s="214">
        <v>8</v>
      </c>
      <c r="H46" s="214">
        <v>196</v>
      </c>
      <c r="I46" s="214">
        <v>172</v>
      </c>
      <c r="J46" s="214">
        <v>11</v>
      </c>
      <c r="K46" s="214">
        <v>118</v>
      </c>
      <c r="L46" s="214">
        <v>170</v>
      </c>
      <c r="M46" s="214">
        <v>11</v>
      </c>
      <c r="N46" s="214">
        <v>118</v>
      </c>
      <c r="O46" s="214">
        <v>150</v>
      </c>
      <c r="P46" s="214">
        <v>9</v>
      </c>
      <c r="Q46" s="214"/>
      <c r="R46" s="214"/>
      <c r="S46" s="214"/>
      <c r="T46" s="214"/>
      <c r="U46" s="214"/>
      <c r="V46" s="214"/>
      <c r="W46" s="214"/>
      <c r="X46" s="214"/>
      <c r="Y46" s="214"/>
      <c r="Z46" s="214"/>
      <c r="AA46" s="214"/>
      <c r="AB46" s="214"/>
      <c r="AC46" s="214"/>
      <c r="AD46" s="214"/>
      <c r="AE46" s="214"/>
      <c r="AF46" s="214"/>
      <c r="AG46" s="214"/>
      <c r="AH46" s="214"/>
      <c r="AI46" s="214"/>
      <c r="AJ46" s="214"/>
      <c r="AK46" s="327"/>
      <c r="AL46">
        <v>209</v>
      </c>
      <c r="AM46">
        <v>34</v>
      </c>
      <c r="AN46">
        <v>0</v>
      </c>
      <c r="AO46">
        <v>240</v>
      </c>
      <c r="AP46">
        <v>36</v>
      </c>
      <c r="AQ46">
        <v>1</v>
      </c>
      <c r="AR46">
        <v>220</v>
      </c>
      <c r="AS46">
        <v>32</v>
      </c>
      <c r="AT46">
        <v>3</v>
      </c>
      <c r="AU46">
        <v>253</v>
      </c>
      <c r="AV46">
        <v>22</v>
      </c>
      <c r="AW46">
        <v>1</v>
      </c>
      <c r="AX46">
        <v>218</v>
      </c>
      <c r="AY46">
        <v>25</v>
      </c>
      <c r="AZ46">
        <v>0</v>
      </c>
      <c r="BM46" s="333"/>
      <c r="BN46" s="333"/>
      <c r="BO46" s="333"/>
      <c r="BP46" s="333"/>
      <c r="BQ46" s="333"/>
      <c r="BR46" s="333"/>
      <c r="BV46" s="326">
        <v>36</v>
      </c>
      <c r="BW46" s="214">
        <v>73</v>
      </c>
      <c r="BX46" s="214">
        <v>1</v>
      </c>
      <c r="BY46" s="214">
        <v>29</v>
      </c>
      <c r="BZ46" s="214">
        <v>55</v>
      </c>
      <c r="CA46" s="214">
        <v>0</v>
      </c>
      <c r="CB46" s="214">
        <v>31</v>
      </c>
      <c r="CC46" s="214">
        <v>56</v>
      </c>
      <c r="CD46" s="214">
        <v>0</v>
      </c>
      <c r="CE46" s="214">
        <v>35</v>
      </c>
      <c r="CF46" s="214">
        <v>70</v>
      </c>
      <c r="CG46" s="214">
        <v>0</v>
      </c>
      <c r="CH46" s="214">
        <v>44</v>
      </c>
      <c r="CI46" s="214">
        <v>86</v>
      </c>
      <c r="CJ46" s="214">
        <v>0</v>
      </c>
      <c r="CK46" s="214"/>
      <c r="CL46" s="214"/>
      <c r="CM46" s="214"/>
      <c r="CN46" s="214"/>
      <c r="CO46" s="214"/>
      <c r="CP46" s="214"/>
      <c r="CQ46" s="214"/>
      <c r="CR46" s="214"/>
      <c r="CS46" s="214"/>
      <c r="CT46" s="214"/>
      <c r="CU46" s="214"/>
      <c r="CV46" s="214"/>
      <c r="CW46" s="214"/>
      <c r="CX46" s="214"/>
      <c r="CY46" s="214"/>
      <c r="CZ46" s="214"/>
      <c r="DA46" s="214"/>
      <c r="DB46" s="214"/>
      <c r="DC46" s="214"/>
      <c r="DD46" s="214"/>
      <c r="DE46" s="327"/>
      <c r="DF46">
        <v>201</v>
      </c>
      <c r="DG46">
        <v>26</v>
      </c>
      <c r="DH46">
        <v>0</v>
      </c>
      <c r="DI46">
        <v>213</v>
      </c>
      <c r="DJ46">
        <v>25</v>
      </c>
      <c r="DK46">
        <v>0</v>
      </c>
      <c r="DL46">
        <v>218</v>
      </c>
      <c r="DM46">
        <v>23</v>
      </c>
      <c r="DN46">
        <v>0</v>
      </c>
      <c r="DO46">
        <v>195</v>
      </c>
      <c r="DP46">
        <v>41</v>
      </c>
      <c r="DQ46">
        <v>0</v>
      </c>
      <c r="DR46">
        <v>208</v>
      </c>
      <c r="DS46">
        <v>18</v>
      </c>
      <c r="DT46">
        <v>0</v>
      </c>
      <c r="EP46" s="326">
        <v>84</v>
      </c>
      <c r="EQ46" s="214">
        <v>31</v>
      </c>
      <c r="ER46" s="214">
        <v>4</v>
      </c>
      <c r="ES46" s="214">
        <v>114</v>
      </c>
      <c r="ET46" s="214">
        <v>30</v>
      </c>
      <c r="EU46" s="214">
        <v>8</v>
      </c>
      <c r="EV46" s="214">
        <v>106</v>
      </c>
      <c r="EW46" s="214">
        <v>45</v>
      </c>
      <c r="EX46" s="214">
        <v>4</v>
      </c>
      <c r="EY46" s="214">
        <v>129</v>
      </c>
      <c r="EZ46" s="214">
        <v>54</v>
      </c>
      <c r="FA46" s="214">
        <v>1</v>
      </c>
      <c r="FB46" s="214">
        <v>106</v>
      </c>
      <c r="FC46" s="214">
        <v>51</v>
      </c>
      <c r="FD46" s="214">
        <v>1</v>
      </c>
      <c r="FE46" s="214"/>
      <c r="FF46" s="214"/>
      <c r="FG46" s="214"/>
      <c r="FH46" s="214"/>
      <c r="FI46" s="214"/>
      <c r="FJ46" s="214"/>
      <c r="FK46" s="214"/>
      <c r="FL46" s="214"/>
      <c r="FM46" s="214"/>
      <c r="FN46" s="214"/>
      <c r="FO46" s="214"/>
      <c r="FP46" s="214"/>
      <c r="FQ46" s="214"/>
      <c r="FR46" s="214"/>
      <c r="FS46" s="214"/>
      <c r="FT46" s="214"/>
      <c r="FU46" s="214"/>
      <c r="FV46" s="214"/>
      <c r="FW46" s="214"/>
      <c r="FX46" s="214"/>
      <c r="FY46" s="327"/>
      <c r="FZ46">
        <v>109</v>
      </c>
      <c r="GA46">
        <v>36</v>
      </c>
      <c r="GB46">
        <v>2</v>
      </c>
      <c r="GC46">
        <v>126</v>
      </c>
      <c r="GD46">
        <v>45</v>
      </c>
      <c r="GE46">
        <v>2</v>
      </c>
      <c r="GF46">
        <v>130</v>
      </c>
      <c r="GG46">
        <v>39</v>
      </c>
      <c r="GH46">
        <v>1</v>
      </c>
      <c r="GI46">
        <v>146</v>
      </c>
      <c r="GJ46">
        <v>49</v>
      </c>
      <c r="GK46">
        <v>1</v>
      </c>
      <c r="GL46">
        <v>96</v>
      </c>
      <c r="GM46">
        <v>41</v>
      </c>
      <c r="GN46">
        <v>0</v>
      </c>
      <c r="HJ46" s="326">
        <v>1168</v>
      </c>
      <c r="HK46" s="214">
        <v>0</v>
      </c>
      <c r="HL46" s="214">
        <v>0</v>
      </c>
      <c r="HM46" s="214">
        <v>1612</v>
      </c>
      <c r="HN46" s="214">
        <v>0</v>
      </c>
      <c r="HO46" s="214">
        <v>0</v>
      </c>
      <c r="HP46" s="214">
        <v>1502</v>
      </c>
      <c r="HQ46" s="214">
        <v>0</v>
      </c>
      <c r="HR46" s="214">
        <v>0</v>
      </c>
      <c r="HS46" s="214">
        <v>1930</v>
      </c>
      <c r="HT46" s="214">
        <v>0</v>
      </c>
      <c r="HU46" s="214">
        <v>0</v>
      </c>
      <c r="HV46" s="214">
        <v>1617</v>
      </c>
      <c r="HW46" s="214">
        <v>0</v>
      </c>
      <c r="HX46" s="214">
        <v>0</v>
      </c>
      <c r="HY46" s="214"/>
      <c r="HZ46" s="214">
        <v>0</v>
      </c>
      <c r="IA46" s="214"/>
      <c r="IB46" s="214"/>
      <c r="IC46" s="214">
        <v>0</v>
      </c>
      <c r="ID46" s="214"/>
      <c r="IE46" s="214"/>
      <c r="IF46" s="214">
        <v>0</v>
      </c>
      <c r="IG46" s="214"/>
      <c r="IH46" s="214"/>
      <c r="II46" s="214">
        <v>0</v>
      </c>
      <c r="IJ46" s="214"/>
      <c r="IK46" s="214"/>
      <c r="IL46" s="214">
        <v>0</v>
      </c>
      <c r="IM46" s="214"/>
      <c r="IN46" s="214"/>
      <c r="IO46" s="214">
        <v>0</v>
      </c>
      <c r="IP46" s="214"/>
      <c r="IQ46" s="214"/>
      <c r="IR46" s="214">
        <v>0</v>
      </c>
      <c r="IS46" s="327"/>
      <c r="IT46">
        <v>101</v>
      </c>
      <c r="IU46">
        <v>32</v>
      </c>
      <c r="IV46">
        <v>0</v>
      </c>
      <c r="IW46">
        <v>136</v>
      </c>
      <c r="IX46">
        <v>40</v>
      </c>
      <c r="IY46">
        <v>0</v>
      </c>
      <c r="IZ46">
        <v>105</v>
      </c>
      <c r="JA46">
        <v>36</v>
      </c>
      <c r="JB46">
        <v>0</v>
      </c>
      <c r="JC46">
        <v>137</v>
      </c>
      <c r="JD46">
        <v>44</v>
      </c>
      <c r="JE46">
        <v>0</v>
      </c>
      <c r="JF46">
        <v>124</v>
      </c>
      <c r="JG46">
        <v>51</v>
      </c>
      <c r="JH46">
        <v>0</v>
      </c>
      <c r="KD46" s="326">
        <v>93</v>
      </c>
      <c r="KE46" s="214">
        <v>62</v>
      </c>
      <c r="KF46" s="214">
        <v>0</v>
      </c>
      <c r="KG46" s="214">
        <v>114</v>
      </c>
      <c r="KH46" s="214">
        <v>69</v>
      </c>
      <c r="KI46" s="214">
        <v>0</v>
      </c>
      <c r="KJ46" s="214">
        <v>102</v>
      </c>
      <c r="KK46" s="214">
        <v>79</v>
      </c>
      <c r="KL46" s="214">
        <v>0</v>
      </c>
      <c r="KM46" s="214">
        <v>116</v>
      </c>
      <c r="KN46" s="214">
        <v>93</v>
      </c>
      <c r="KO46" s="214">
        <v>1</v>
      </c>
      <c r="KP46" s="214">
        <v>92</v>
      </c>
      <c r="KQ46" s="214">
        <v>80</v>
      </c>
      <c r="KR46" s="214">
        <v>0</v>
      </c>
      <c r="KS46" s="214"/>
      <c r="KT46" s="214"/>
      <c r="KU46" s="214"/>
      <c r="KV46" s="214"/>
      <c r="KW46" s="214"/>
      <c r="KX46" s="214"/>
      <c r="KY46" s="214"/>
      <c r="KZ46" s="214"/>
      <c r="LA46" s="214"/>
      <c r="LB46" s="214"/>
      <c r="LC46" s="214"/>
      <c r="LD46" s="214"/>
      <c r="LE46" s="214"/>
      <c r="LF46" s="214"/>
      <c r="LG46" s="214"/>
      <c r="LH46" s="214"/>
      <c r="LI46" s="214"/>
      <c r="LJ46" s="214"/>
      <c r="LK46" s="214"/>
      <c r="LL46" s="214"/>
      <c r="LM46" s="327"/>
      <c r="LN46">
        <v>10</v>
      </c>
      <c r="LO46">
        <v>6</v>
      </c>
      <c r="LP46">
        <v>0</v>
      </c>
      <c r="LQ46">
        <v>5</v>
      </c>
      <c r="LR46">
        <v>4</v>
      </c>
      <c r="LS46">
        <v>0</v>
      </c>
      <c r="LT46">
        <v>3</v>
      </c>
      <c r="LU46">
        <v>5</v>
      </c>
      <c r="LV46">
        <v>0</v>
      </c>
      <c r="LW46">
        <v>5</v>
      </c>
      <c r="LX46">
        <v>3</v>
      </c>
      <c r="LY46">
        <v>0</v>
      </c>
      <c r="LZ46">
        <v>6</v>
      </c>
      <c r="MA46">
        <v>1</v>
      </c>
      <c r="MB46">
        <v>0</v>
      </c>
      <c r="MX46" s="328">
        <v>20170320</v>
      </c>
      <c r="MY46">
        <f t="shared" si="11"/>
        <v>2147</v>
      </c>
      <c r="MZ46">
        <f t="shared" si="11"/>
        <v>445</v>
      </c>
      <c r="NA46">
        <f t="shared" si="11"/>
        <v>17</v>
      </c>
      <c r="NB46">
        <f t="shared" si="10"/>
        <v>2698</v>
      </c>
      <c r="NC46">
        <f t="shared" si="10"/>
        <v>432</v>
      </c>
      <c r="ND46">
        <f t="shared" si="10"/>
        <v>19</v>
      </c>
      <c r="NE46">
        <f t="shared" si="10"/>
        <v>2613</v>
      </c>
      <c r="NF46">
        <f t="shared" si="10"/>
        <v>487</v>
      </c>
      <c r="NG46">
        <f t="shared" si="10"/>
        <v>19</v>
      </c>
      <c r="NH46">
        <f t="shared" si="10"/>
        <v>3064</v>
      </c>
      <c r="NI46">
        <f t="shared" si="10"/>
        <v>546</v>
      </c>
      <c r="NJ46">
        <f t="shared" si="10"/>
        <v>15</v>
      </c>
      <c r="NK46">
        <f t="shared" si="10"/>
        <v>2629</v>
      </c>
      <c r="NL46">
        <f t="shared" si="10"/>
        <v>503</v>
      </c>
      <c r="NM46">
        <f t="shared" si="10"/>
        <v>10</v>
      </c>
      <c r="NN46">
        <f t="shared" si="10"/>
        <v>0</v>
      </c>
      <c r="NO46">
        <f t="shared" si="9"/>
        <v>0</v>
      </c>
      <c r="NP46">
        <f t="shared" si="9"/>
        <v>0</v>
      </c>
      <c r="NQ46">
        <f t="shared" si="9"/>
        <v>0</v>
      </c>
      <c r="NR46">
        <f t="shared" si="9"/>
        <v>0</v>
      </c>
      <c r="NS46">
        <f t="shared" si="9"/>
        <v>0</v>
      </c>
      <c r="NT46">
        <f t="shared" si="9"/>
        <v>0</v>
      </c>
      <c r="NU46">
        <f t="shared" si="9"/>
        <v>0</v>
      </c>
      <c r="NV46">
        <f t="shared" si="9"/>
        <v>0</v>
      </c>
      <c r="NW46">
        <f t="shared" si="9"/>
        <v>0</v>
      </c>
      <c r="NX46">
        <f t="shared" si="9"/>
        <v>0</v>
      </c>
      <c r="NY46">
        <f t="shared" si="8"/>
        <v>0</v>
      </c>
      <c r="NZ46">
        <f t="shared" si="8"/>
        <v>0</v>
      </c>
      <c r="OA46">
        <f t="shared" si="8"/>
        <v>0</v>
      </c>
      <c r="OB46">
        <f t="shared" si="8"/>
        <v>0</v>
      </c>
      <c r="OC46">
        <f t="shared" si="12"/>
        <v>0</v>
      </c>
      <c r="OD46">
        <f t="shared" si="12"/>
        <v>0</v>
      </c>
      <c r="OE46">
        <f t="shared" si="12"/>
        <v>0</v>
      </c>
      <c r="OF46">
        <f t="shared" si="12"/>
        <v>0</v>
      </c>
      <c r="OG46">
        <f t="shared" si="12"/>
        <v>0</v>
      </c>
      <c r="OH46">
        <f t="shared" si="12"/>
        <v>0</v>
      </c>
      <c r="OI46" s="329"/>
      <c r="OJ46" s="330">
        <f t="shared" si="5"/>
        <v>13151</v>
      </c>
      <c r="OK46" s="331">
        <f t="shared" si="5"/>
        <v>2413</v>
      </c>
      <c r="OL46" s="332">
        <f t="shared" si="5"/>
        <v>80</v>
      </c>
      <c r="OM46">
        <v>20170320</v>
      </c>
    </row>
    <row r="47" spans="1:403">
      <c r="A47" t="s">
        <v>89</v>
      </c>
      <c r="B47" s="326">
        <v>145</v>
      </c>
      <c r="C47" s="214">
        <v>45</v>
      </c>
      <c r="D47" s="214">
        <v>3</v>
      </c>
      <c r="E47" s="214">
        <v>121</v>
      </c>
      <c r="F47" s="214">
        <v>41</v>
      </c>
      <c r="G47" s="214">
        <v>11</v>
      </c>
      <c r="H47" s="214">
        <v>126</v>
      </c>
      <c r="I47" s="214">
        <v>60</v>
      </c>
      <c r="J47" s="214">
        <v>2</v>
      </c>
      <c r="K47" s="214">
        <v>125</v>
      </c>
      <c r="L47" s="214">
        <v>73</v>
      </c>
      <c r="M47" s="214">
        <v>1</v>
      </c>
      <c r="N47" s="214">
        <v>129</v>
      </c>
      <c r="O47" s="214">
        <v>62</v>
      </c>
      <c r="P47" s="214">
        <v>1</v>
      </c>
      <c r="Q47" s="214"/>
      <c r="R47" s="214"/>
      <c r="S47" s="214"/>
      <c r="T47" s="214"/>
      <c r="U47" s="214"/>
      <c r="V47" s="214"/>
      <c r="W47" s="214"/>
      <c r="X47" s="214"/>
      <c r="Y47" s="214"/>
      <c r="Z47" s="214"/>
      <c r="AA47" s="214"/>
      <c r="AB47" s="214"/>
      <c r="AC47" s="214"/>
      <c r="AD47" s="214"/>
      <c r="AE47" s="214"/>
      <c r="AF47" s="214"/>
      <c r="AG47" s="214"/>
      <c r="AH47" s="214"/>
      <c r="AI47" s="214"/>
      <c r="AJ47" s="214"/>
      <c r="AK47" s="327"/>
      <c r="AL47">
        <v>286</v>
      </c>
      <c r="AM47">
        <v>11</v>
      </c>
      <c r="AN47">
        <v>0</v>
      </c>
      <c r="AO47">
        <v>254</v>
      </c>
      <c r="AP47">
        <v>15</v>
      </c>
      <c r="AQ47">
        <v>0</v>
      </c>
      <c r="AR47">
        <v>206</v>
      </c>
      <c r="AS47">
        <v>11</v>
      </c>
      <c r="AT47">
        <v>0</v>
      </c>
      <c r="AU47">
        <v>255</v>
      </c>
      <c r="AV47">
        <v>10</v>
      </c>
      <c r="AW47">
        <v>0</v>
      </c>
      <c r="AX47">
        <v>262</v>
      </c>
      <c r="AY47">
        <v>12</v>
      </c>
      <c r="AZ47">
        <v>1</v>
      </c>
      <c r="BM47" s="333"/>
      <c r="BN47" s="333"/>
      <c r="BO47" s="333"/>
      <c r="BP47" s="333"/>
      <c r="BQ47" s="333"/>
      <c r="BR47" s="333"/>
      <c r="BV47" s="326">
        <v>6</v>
      </c>
      <c r="BW47" s="214">
        <v>1</v>
      </c>
      <c r="BX47" s="214">
        <v>0</v>
      </c>
      <c r="BY47" s="214">
        <v>13</v>
      </c>
      <c r="BZ47" s="214">
        <v>17</v>
      </c>
      <c r="CA47" s="214">
        <v>0</v>
      </c>
      <c r="CB47" s="214">
        <v>18</v>
      </c>
      <c r="CC47" s="214">
        <v>8</v>
      </c>
      <c r="CD47" s="214">
        <v>0</v>
      </c>
      <c r="CE47" s="214">
        <v>11</v>
      </c>
      <c r="CF47" s="214">
        <v>11</v>
      </c>
      <c r="CG47" s="214">
        <v>0</v>
      </c>
      <c r="CH47" s="214">
        <v>20</v>
      </c>
      <c r="CI47" s="214">
        <v>6</v>
      </c>
      <c r="CJ47" s="214">
        <v>0</v>
      </c>
      <c r="CK47" s="214"/>
      <c r="CL47" s="214"/>
      <c r="CM47" s="214"/>
      <c r="CN47" s="214"/>
      <c r="CO47" s="214"/>
      <c r="CP47" s="214"/>
      <c r="CQ47" s="214"/>
      <c r="CR47" s="214"/>
      <c r="CS47" s="214"/>
      <c r="CT47" s="214"/>
      <c r="CU47" s="214"/>
      <c r="CV47" s="214"/>
      <c r="CW47" s="214"/>
      <c r="CX47" s="214"/>
      <c r="CY47" s="214"/>
      <c r="CZ47" s="214"/>
      <c r="DA47" s="214"/>
      <c r="DB47" s="214"/>
      <c r="DC47" s="214"/>
      <c r="DD47" s="214"/>
      <c r="DE47" s="327"/>
      <c r="DF47">
        <v>70</v>
      </c>
      <c r="DG47">
        <v>6</v>
      </c>
      <c r="DH47">
        <v>0</v>
      </c>
      <c r="DI47">
        <v>53</v>
      </c>
      <c r="DJ47">
        <v>1</v>
      </c>
      <c r="DK47">
        <v>0</v>
      </c>
      <c r="DL47">
        <v>59</v>
      </c>
      <c r="DM47">
        <v>1</v>
      </c>
      <c r="DN47">
        <v>0</v>
      </c>
      <c r="DO47">
        <v>76</v>
      </c>
      <c r="DP47">
        <v>7</v>
      </c>
      <c r="DQ47">
        <v>0</v>
      </c>
      <c r="DR47">
        <v>51</v>
      </c>
      <c r="DS47">
        <v>6</v>
      </c>
      <c r="DT47">
        <v>0</v>
      </c>
      <c r="EP47" s="326">
        <v>48</v>
      </c>
      <c r="EQ47" s="214">
        <v>12</v>
      </c>
      <c r="ER47" s="214">
        <v>1</v>
      </c>
      <c r="ES47" s="214">
        <v>45</v>
      </c>
      <c r="ET47" s="214">
        <v>18</v>
      </c>
      <c r="EU47" s="214">
        <v>2</v>
      </c>
      <c r="EV47" s="214">
        <v>57</v>
      </c>
      <c r="EW47" s="214">
        <v>18</v>
      </c>
      <c r="EX47" s="214">
        <v>6</v>
      </c>
      <c r="EY47" s="214">
        <v>79</v>
      </c>
      <c r="EZ47" s="214">
        <v>17</v>
      </c>
      <c r="FA47" s="214">
        <v>3</v>
      </c>
      <c r="FB47" s="214">
        <v>64</v>
      </c>
      <c r="FC47" s="214">
        <v>18</v>
      </c>
      <c r="FD47" s="214">
        <v>2</v>
      </c>
      <c r="FE47" s="214"/>
      <c r="FF47" s="214"/>
      <c r="FG47" s="214"/>
      <c r="FH47" s="214"/>
      <c r="FI47" s="214"/>
      <c r="FJ47" s="214"/>
      <c r="FK47" s="214"/>
      <c r="FL47" s="214"/>
      <c r="FM47" s="214"/>
      <c r="FN47" s="214"/>
      <c r="FO47" s="214"/>
      <c r="FP47" s="214"/>
      <c r="FQ47" s="214"/>
      <c r="FR47" s="214"/>
      <c r="FS47" s="214"/>
      <c r="FT47" s="214"/>
      <c r="FU47" s="214"/>
      <c r="FV47" s="214"/>
      <c r="FW47" s="214"/>
      <c r="FX47" s="214"/>
      <c r="FY47" s="327"/>
      <c r="FZ47">
        <v>81</v>
      </c>
      <c r="GA47">
        <v>9</v>
      </c>
      <c r="GB47">
        <v>0</v>
      </c>
      <c r="GC47">
        <v>89</v>
      </c>
      <c r="GD47">
        <v>5</v>
      </c>
      <c r="GE47">
        <v>0</v>
      </c>
      <c r="GF47">
        <v>72</v>
      </c>
      <c r="GG47">
        <v>7</v>
      </c>
      <c r="GH47">
        <v>0</v>
      </c>
      <c r="GI47">
        <v>100</v>
      </c>
      <c r="GJ47">
        <v>9</v>
      </c>
      <c r="GK47">
        <v>0</v>
      </c>
      <c r="GL47">
        <v>82</v>
      </c>
      <c r="GM47">
        <v>8</v>
      </c>
      <c r="GN47">
        <v>0</v>
      </c>
      <c r="HJ47" s="326">
        <v>2200</v>
      </c>
      <c r="HK47" s="214">
        <v>0</v>
      </c>
      <c r="HL47" s="214">
        <v>0</v>
      </c>
      <c r="HM47" s="214">
        <v>2451</v>
      </c>
      <c r="HN47" s="214">
        <v>0</v>
      </c>
      <c r="HO47" s="214">
        <v>1</v>
      </c>
      <c r="HP47" s="214">
        <v>1928</v>
      </c>
      <c r="HQ47" s="214">
        <v>0</v>
      </c>
      <c r="HR47" s="214">
        <v>0</v>
      </c>
      <c r="HS47" s="214">
        <v>2002</v>
      </c>
      <c r="HT47" s="214">
        <v>0</v>
      </c>
      <c r="HU47" s="214">
        <v>0</v>
      </c>
      <c r="HV47" s="214">
        <v>1696</v>
      </c>
      <c r="HW47" s="214">
        <v>0</v>
      </c>
      <c r="HX47" s="214">
        <v>0</v>
      </c>
      <c r="HY47" s="214"/>
      <c r="HZ47" s="214">
        <v>0</v>
      </c>
      <c r="IA47" s="214"/>
      <c r="IB47" s="214"/>
      <c r="IC47" s="214">
        <v>0</v>
      </c>
      <c r="ID47" s="214"/>
      <c r="IE47" s="214"/>
      <c r="IF47" s="214">
        <v>0</v>
      </c>
      <c r="IG47" s="214"/>
      <c r="IH47" s="214"/>
      <c r="II47" s="214">
        <v>0</v>
      </c>
      <c r="IJ47" s="214"/>
      <c r="IK47" s="214"/>
      <c r="IL47" s="214">
        <v>0</v>
      </c>
      <c r="IM47" s="214"/>
      <c r="IN47" s="214"/>
      <c r="IO47" s="214">
        <v>0</v>
      </c>
      <c r="IP47" s="214"/>
      <c r="IQ47" s="214"/>
      <c r="IR47" s="214">
        <v>0</v>
      </c>
      <c r="IS47" s="327"/>
      <c r="IT47">
        <v>51</v>
      </c>
      <c r="IU47">
        <v>3</v>
      </c>
      <c r="IV47">
        <v>0</v>
      </c>
      <c r="IW47">
        <v>52</v>
      </c>
      <c r="IX47">
        <v>8</v>
      </c>
      <c r="IY47">
        <v>0</v>
      </c>
      <c r="IZ47">
        <v>53</v>
      </c>
      <c r="JA47">
        <v>3</v>
      </c>
      <c r="JB47">
        <v>0</v>
      </c>
      <c r="JC47">
        <v>45</v>
      </c>
      <c r="JD47">
        <v>1</v>
      </c>
      <c r="JE47">
        <v>0</v>
      </c>
      <c r="JF47">
        <v>39</v>
      </c>
      <c r="JG47">
        <v>4</v>
      </c>
      <c r="JH47">
        <v>0</v>
      </c>
      <c r="KD47" s="326">
        <v>94</v>
      </c>
      <c r="KE47" s="214">
        <v>17</v>
      </c>
      <c r="KF47" s="214">
        <v>2</v>
      </c>
      <c r="KG47" s="214">
        <v>103</v>
      </c>
      <c r="KH47" s="214">
        <v>15</v>
      </c>
      <c r="KI47" s="214">
        <v>0</v>
      </c>
      <c r="KJ47" s="214">
        <v>103</v>
      </c>
      <c r="KK47" s="214">
        <v>18</v>
      </c>
      <c r="KL47" s="214">
        <v>1</v>
      </c>
      <c r="KM47" s="214">
        <v>93</v>
      </c>
      <c r="KN47" s="214">
        <v>7</v>
      </c>
      <c r="KO47" s="214">
        <v>0</v>
      </c>
      <c r="KP47" s="214">
        <v>93</v>
      </c>
      <c r="KQ47" s="214">
        <v>21</v>
      </c>
      <c r="KR47" s="214">
        <v>0</v>
      </c>
      <c r="KS47" s="214"/>
      <c r="KT47" s="214"/>
      <c r="KU47" s="214"/>
      <c r="KV47" s="214"/>
      <c r="KW47" s="214"/>
      <c r="KX47" s="214"/>
      <c r="KY47" s="214"/>
      <c r="KZ47" s="214"/>
      <c r="LA47" s="214"/>
      <c r="LB47" s="214"/>
      <c r="LC47" s="214"/>
      <c r="LD47" s="214"/>
      <c r="LE47" s="214"/>
      <c r="LF47" s="214"/>
      <c r="LG47" s="214"/>
      <c r="LH47" s="214"/>
      <c r="LI47" s="214"/>
      <c r="LJ47" s="214"/>
      <c r="LK47" s="214"/>
      <c r="LL47" s="214"/>
      <c r="LM47" s="327"/>
      <c r="LN47">
        <v>4</v>
      </c>
      <c r="LO47">
        <v>21</v>
      </c>
      <c r="LP47">
        <v>0</v>
      </c>
      <c r="LQ47">
        <v>5</v>
      </c>
      <c r="LR47">
        <v>16</v>
      </c>
      <c r="LS47">
        <v>0</v>
      </c>
      <c r="LT47">
        <v>5</v>
      </c>
      <c r="LU47">
        <v>22</v>
      </c>
      <c r="LV47">
        <v>1</v>
      </c>
      <c r="LW47">
        <v>10</v>
      </c>
      <c r="LX47">
        <v>20</v>
      </c>
      <c r="LY47">
        <v>0</v>
      </c>
      <c r="LZ47">
        <v>5</v>
      </c>
      <c r="MA47">
        <v>18</v>
      </c>
      <c r="MB47">
        <v>0</v>
      </c>
      <c r="MX47" s="328">
        <v>20170317</v>
      </c>
      <c r="MY47">
        <f t="shared" si="11"/>
        <v>2985</v>
      </c>
      <c r="MZ47">
        <f t="shared" si="11"/>
        <v>125</v>
      </c>
      <c r="NA47">
        <f t="shared" si="11"/>
        <v>6</v>
      </c>
      <c r="NB47">
        <f t="shared" si="10"/>
        <v>3186</v>
      </c>
      <c r="NC47">
        <f t="shared" si="10"/>
        <v>136</v>
      </c>
      <c r="ND47">
        <f t="shared" si="10"/>
        <v>14</v>
      </c>
      <c r="NE47">
        <f t="shared" si="10"/>
        <v>2627</v>
      </c>
      <c r="NF47">
        <f t="shared" si="10"/>
        <v>148</v>
      </c>
      <c r="NG47">
        <f t="shared" si="10"/>
        <v>10</v>
      </c>
      <c r="NH47">
        <f t="shared" si="10"/>
        <v>2796</v>
      </c>
      <c r="NI47">
        <f t="shared" si="10"/>
        <v>155</v>
      </c>
      <c r="NJ47">
        <f t="shared" si="10"/>
        <v>4</v>
      </c>
      <c r="NK47">
        <f t="shared" si="10"/>
        <v>2441</v>
      </c>
      <c r="NL47">
        <f t="shared" si="10"/>
        <v>155</v>
      </c>
      <c r="NM47">
        <f t="shared" si="10"/>
        <v>4</v>
      </c>
      <c r="NN47">
        <f t="shared" si="10"/>
        <v>0</v>
      </c>
      <c r="NO47">
        <f t="shared" si="9"/>
        <v>0</v>
      </c>
      <c r="NP47">
        <f t="shared" si="9"/>
        <v>0</v>
      </c>
      <c r="NQ47">
        <f t="shared" si="9"/>
        <v>0</v>
      </c>
      <c r="NR47">
        <f t="shared" si="9"/>
        <v>0</v>
      </c>
      <c r="NS47">
        <f t="shared" si="9"/>
        <v>0</v>
      </c>
      <c r="NT47">
        <f t="shared" si="9"/>
        <v>0</v>
      </c>
      <c r="NU47">
        <f t="shared" si="9"/>
        <v>0</v>
      </c>
      <c r="NV47">
        <f t="shared" si="9"/>
        <v>0</v>
      </c>
      <c r="NW47">
        <f t="shared" si="9"/>
        <v>0</v>
      </c>
      <c r="NX47">
        <f t="shared" si="9"/>
        <v>0</v>
      </c>
      <c r="NY47">
        <f t="shared" si="8"/>
        <v>0</v>
      </c>
      <c r="NZ47">
        <f t="shared" si="8"/>
        <v>0</v>
      </c>
      <c r="OA47">
        <f t="shared" si="8"/>
        <v>0</v>
      </c>
      <c r="OB47">
        <f t="shared" si="8"/>
        <v>0</v>
      </c>
      <c r="OC47">
        <f t="shared" si="12"/>
        <v>0</v>
      </c>
      <c r="OD47">
        <f t="shared" si="12"/>
        <v>0</v>
      </c>
      <c r="OE47">
        <f t="shared" si="12"/>
        <v>0</v>
      </c>
      <c r="OF47">
        <f t="shared" si="12"/>
        <v>0</v>
      </c>
      <c r="OG47">
        <f t="shared" si="12"/>
        <v>0</v>
      </c>
      <c r="OH47">
        <f t="shared" si="12"/>
        <v>0</v>
      </c>
      <c r="OI47" s="329"/>
      <c r="OJ47" s="330">
        <f t="shared" si="5"/>
        <v>14035</v>
      </c>
      <c r="OK47" s="331">
        <f t="shared" si="5"/>
        <v>719</v>
      </c>
      <c r="OL47" s="332">
        <f t="shared" si="5"/>
        <v>38</v>
      </c>
      <c r="OM47">
        <v>20170317</v>
      </c>
    </row>
    <row r="48" spans="1:403">
      <c r="A48" t="s">
        <v>90</v>
      </c>
      <c r="B48" s="326">
        <v>63</v>
      </c>
      <c r="C48" s="214">
        <v>31</v>
      </c>
      <c r="D48" s="214">
        <v>2</v>
      </c>
      <c r="E48" s="214">
        <v>100</v>
      </c>
      <c r="F48" s="214">
        <v>25</v>
      </c>
      <c r="G48" s="214">
        <v>1</v>
      </c>
      <c r="H48" s="214">
        <v>79</v>
      </c>
      <c r="I48" s="214">
        <v>23</v>
      </c>
      <c r="J48" s="214">
        <v>7</v>
      </c>
      <c r="K48" s="214">
        <v>93</v>
      </c>
      <c r="L48" s="214">
        <v>21</v>
      </c>
      <c r="M48" s="214">
        <v>8</v>
      </c>
      <c r="N48" s="214">
        <v>128</v>
      </c>
      <c r="O48" s="214">
        <v>30</v>
      </c>
      <c r="P48" s="214">
        <v>2</v>
      </c>
      <c r="Q48" s="214"/>
      <c r="R48" s="214"/>
      <c r="S48" s="214"/>
      <c r="T48" s="214"/>
      <c r="U48" s="214"/>
      <c r="V48" s="214"/>
      <c r="W48" s="214"/>
      <c r="X48" s="214"/>
      <c r="Y48" s="214"/>
      <c r="Z48" s="214"/>
      <c r="AA48" s="214"/>
      <c r="AB48" s="214"/>
      <c r="AC48" s="214"/>
      <c r="AD48" s="214"/>
      <c r="AE48" s="214"/>
      <c r="AF48" s="214"/>
      <c r="AG48" s="214"/>
      <c r="AH48" s="214"/>
      <c r="AI48" s="214"/>
      <c r="AJ48" s="214"/>
      <c r="AK48" s="327"/>
      <c r="AL48">
        <v>77</v>
      </c>
      <c r="AM48">
        <v>30</v>
      </c>
      <c r="AN48">
        <v>0</v>
      </c>
      <c r="AO48">
        <v>87</v>
      </c>
      <c r="AP48">
        <v>41</v>
      </c>
      <c r="AR48">
        <v>79</v>
      </c>
      <c r="AS48">
        <v>38</v>
      </c>
      <c r="AU48">
        <v>89</v>
      </c>
      <c r="AV48">
        <v>41</v>
      </c>
      <c r="AX48">
        <v>71</v>
      </c>
      <c r="AY48">
        <v>33</v>
      </c>
      <c r="BM48" s="333"/>
      <c r="BN48" s="333"/>
      <c r="BO48" s="333"/>
      <c r="BP48" s="333"/>
      <c r="BQ48" s="333"/>
      <c r="BR48" s="333"/>
      <c r="BV48" s="326">
        <v>5</v>
      </c>
      <c r="BW48" s="214">
        <v>0</v>
      </c>
      <c r="BX48" s="214">
        <v>0</v>
      </c>
      <c r="BY48" s="214">
        <v>21</v>
      </c>
      <c r="BZ48" s="214">
        <v>6</v>
      </c>
      <c r="CA48" s="214"/>
      <c r="CB48" s="214">
        <v>7</v>
      </c>
      <c r="CC48" s="214">
        <v>6</v>
      </c>
      <c r="CD48" s="214">
        <v>1</v>
      </c>
      <c r="CE48" s="214">
        <v>9</v>
      </c>
      <c r="CF48" s="214">
        <v>6</v>
      </c>
      <c r="CG48" s="214"/>
      <c r="CH48" s="214">
        <v>9</v>
      </c>
      <c r="CI48" s="214">
        <v>2</v>
      </c>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327"/>
      <c r="DF48">
        <v>93</v>
      </c>
      <c r="DG48">
        <v>64</v>
      </c>
      <c r="DH48">
        <v>1</v>
      </c>
      <c r="DI48">
        <v>122</v>
      </c>
      <c r="DJ48">
        <v>57</v>
      </c>
      <c r="DK48">
        <v>3</v>
      </c>
      <c r="DL48">
        <v>85</v>
      </c>
      <c r="DM48">
        <v>59</v>
      </c>
      <c r="DO48">
        <v>124</v>
      </c>
      <c r="DP48">
        <v>47</v>
      </c>
      <c r="DR48">
        <v>123</v>
      </c>
      <c r="DS48">
        <v>36</v>
      </c>
      <c r="EP48" s="326">
        <v>22</v>
      </c>
      <c r="EQ48" s="214">
        <v>48</v>
      </c>
      <c r="ER48" s="214">
        <v>1</v>
      </c>
      <c r="ES48" s="214">
        <v>22</v>
      </c>
      <c r="ET48" s="214">
        <v>44</v>
      </c>
      <c r="EU48" s="214"/>
      <c r="EV48" s="214">
        <v>25</v>
      </c>
      <c r="EW48" s="214">
        <v>28</v>
      </c>
      <c r="EX48" s="214"/>
      <c r="EY48" s="214">
        <v>17</v>
      </c>
      <c r="EZ48" s="214">
        <v>42</v>
      </c>
      <c r="FA48" s="214"/>
      <c r="FB48" s="214">
        <v>29</v>
      </c>
      <c r="FC48" s="214">
        <v>29</v>
      </c>
      <c r="FD48" s="214">
        <v>1</v>
      </c>
      <c r="FE48" s="214"/>
      <c r="FF48" s="214"/>
      <c r="FG48" s="214"/>
      <c r="FH48" s="214"/>
      <c r="FI48" s="214"/>
      <c r="FJ48" s="214"/>
      <c r="FK48" s="214"/>
      <c r="FL48" s="214"/>
      <c r="FM48" s="214"/>
      <c r="FN48" s="214"/>
      <c r="FO48" s="214"/>
      <c r="FP48" s="214"/>
      <c r="FQ48" s="214"/>
      <c r="FR48" s="214"/>
      <c r="FS48" s="214"/>
      <c r="FT48" s="214"/>
      <c r="FU48" s="214"/>
      <c r="FV48" s="214"/>
      <c r="FW48" s="214"/>
      <c r="FX48" s="214"/>
      <c r="FY48" s="327"/>
      <c r="FZ48">
        <v>66</v>
      </c>
      <c r="GA48">
        <v>19</v>
      </c>
      <c r="GC48">
        <v>55</v>
      </c>
      <c r="GD48">
        <v>22</v>
      </c>
      <c r="GF48">
        <v>66</v>
      </c>
      <c r="GG48">
        <v>22</v>
      </c>
      <c r="GI48">
        <v>60</v>
      </c>
      <c r="GJ48">
        <v>23</v>
      </c>
      <c r="GL48">
        <v>75</v>
      </c>
      <c r="GM48">
        <v>19</v>
      </c>
      <c r="HJ48" s="326">
        <v>601</v>
      </c>
      <c r="HK48" s="214">
        <v>0</v>
      </c>
      <c r="HL48" s="214"/>
      <c r="HM48" s="214">
        <v>766</v>
      </c>
      <c r="HN48" s="214">
        <v>0</v>
      </c>
      <c r="HO48" s="214"/>
      <c r="HP48" s="214">
        <v>626</v>
      </c>
      <c r="HQ48" s="214">
        <v>0</v>
      </c>
      <c r="HR48" s="214"/>
      <c r="HS48" s="214">
        <v>668</v>
      </c>
      <c r="HT48" s="214">
        <v>0</v>
      </c>
      <c r="HU48" s="214"/>
      <c r="HV48" s="214">
        <v>750</v>
      </c>
      <c r="HW48" s="214">
        <v>0</v>
      </c>
      <c r="HX48" s="214"/>
      <c r="HY48" s="214"/>
      <c r="HZ48" s="214">
        <v>0</v>
      </c>
      <c r="IA48" s="214"/>
      <c r="IB48" s="214"/>
      <c r="IC48" s="214">
        <v>0</v>
      </c>
      <c r="ID48" s="214"/>
      <c r="IE48" s="214"/>
      <c r="IF48" s="214">
        <v>0</v>
      </c>
      <c r="IG48" s="214"/>
      <c r="IH48" s="214"/>
      <c r="II48" s="214">
        <v>0</v>
      </c>
      <c r="IJ48" s="214"/>
      <c r="IK48" s="214"/>
      <c r="IL48" s="214">
        <v>0</v>
      </c>
      <c r="IM48" s="214"/>
      <c r="IN48" s="214"/>
      <c r="IO48" s="214">
        <v>0</v>
      </c>
      <c r="IP48" s="214"/>
      <c r="IQ48" s="214"/>
      <c r="IR48" s="214">
        <v>0</v>
      </c>
      <c r="IS48" s="327"/>
      <c r="IT48">
        <v>26</v>
      </c>
      <c r="IU48">
        <v>11</v>
      </c>
      <c r="IV48">
        <v>2</v>
      </c>
      <c r="IW48">
        <v>47</v>
      </c>
      <c r="IX48">
        <v>12</v>
      </c>
      <c r="IZ48">
        <v>49</v>
      </c>
      <c r="JA48">
        <v>11</v>
      </c>
      <c r="JC48">
        <v>37</v>
      </c>
      <c r="JD48">
        <v>6</v>
      </c>
      <c r="JF48">
        <v>42</v>
      </c>
      <c r="JG48">
        <v>13</v>
      </c>
      <c r="KD48" s="326">
        <v>80</v>
      </c>
      <c r="KE48" s="214">
        <v>68</v>
      </c>
      <c r="KF48" s="214">
        <v>2</v>
      </c>
      <c r="KG48" s="214">
        <v>99</v>
      </c>
      <c r="KH48" s="214">
        <v>87</v>
      </c>
      <c r="KI48" s="214"/>
      <c r="KJ48" s="214">
        <v>77</v>
      </c>
      <c r="KK48" s="214">
        <v>82</v>
      </c>
      <c r="KL48" s="214"/>
      <c r="KM48" s="214">
        <v>111</v>
      </c>
      <c r="KN48" s="214">
        <v>90</v>
      </c>
      <c r="KO48" s="214">
        <v>2</v>
      </c>
      <c r="KP48" s="214">
        <v>91</v>
      </c>
      <c r="KQ48" s="214">
        <v>90</v>
      </c>
      <c r="KR48" s="214">
        <v>1</v>
      </c>
      <c r="KS48" s="214"/>
      <c r="KT48" s="214"/>
      <c r="KU48" s="214"/>
      <c r="KV48" s="214"/>
      <c r="KW48" s="214"/>
      <c r="KX48" s="214"/>
      <c r="KY48" s="214"/>
      <c r="KZ48" s="214"/>
      <c r="LA48" s="214"/>
      <c r="LB48" s="214"/>
      <c r="LC48" s="214"/>
      <c r="LD48" s="214"/>
      <c r="LE48" s="214"/>
      <c r="LF48" s="214"/>
      <c r="LG48" s="214"/>
      <c r="LH48" s="214"/>
      <c r="LI48" s="214"/>
      <c r="LJ48" s="214"/>
      <c r="LK48" s="214"/>
      <c r="LL48" s="214"/>
      <c r="LM48" s="327"/>
      <c r="LN48">
        <v>6</v>
      </c>
      <c r="LO48">
        <v>32</v>
      </c>
      <c r="LQ48">
        <v>3</v>
      </c>
      <c r="LR48">
        <v>31</v>
      </c>
      <c r="LT48">
        <v>2</v>
      </c>
      <c r="LU48">
        <v>25</v>
      </c>
      <c r="LW48">
        <v>6</v>
      </c>
      <c r="LX48">
        <v>50</v>
      </c>
      <c r="LZ48">
        <v>2</v>
      </c>
      <c r="MA48">
        <v>41</v>
      </c>
      <c r="MX48" s="328">
        <v>20170320</v>
      </c>
      <c r="MY48">
        <f t="shared" si="11"/>
        <v>1039</v>
      </c>
      <c r="MZ48">
        <f t="shared" si="11"/>
        <v>303</v>
      </c>
      <c r="NA48">
        <f t="shared" si="11"/>
        <v>8</v>
      </c>
      <c r="NB48">
        <f t="shared" si="10"/>
        <v>1322</v>
      </c>
      <c r="NC48">
        <f t="shared" si="10"/>
        <v>325</v>
      </c>
      <c r="ND48">
        <f t="shared" si="10"/>
        <v>4</v>
      </c>
      <c r="NE48">
        <f t="shared" si="10"/>
        <v>1095</v>
      </c>
      <c r="NF48">
        <f t="shared" si="10"/>
        <v>294</v>
      </c>
      <c r="NG48">
        <f t="shared" si="10"/>
        <v>8</v>
      </c>
      <c r="NH48">
        <f t="shared" si="10"/>
        <v>1214</v>
      </c>
      <c r="NI48">
        <f t="shared" si="10"/>
        <v>326</v>
      </c>
      <c r="NJ48">
        <f t="shared" si="10"/>
        <v>10</v>
      </c>
      <c r="NK48">
        <f t="shared" si="10"/>
        <v>1320</v>
      </c>
      <c r="NL48">
        <f t="shared" si="10"/>
        <v>293</v>
      </c>
      <c r="NM48">
        <f t="shared" si="10"/>
        <v>4</v>
      </c>
      <c r="NN48">
        <f t="shared" si="10"/>
        <v>0</v>
      </c>
      <c r="NO48">
        <f t="shared" si="9"/>
        <v>0</v>
      </c>
      <c r="NP48">
        <f t="shared" si="9"/>
        <v>0</v>
      </c>
      <c r="NQ48">
        <f t="shared" si="9"/>
        <v>0</v>
      </c>
      <c r="NR48">
        <f t="shared" si="9"/>
        <v>0</v>
      </c>
      <c r="NS48">
        <f t="shared" si="9"/>
        <v>0</v>
      </c>
      <c r="NT48">
        <f t="shared" si="9"/>
        <v>0</v>
      </c>
      <c r="NU48">
        <f t="shared" si="9"/>
        <v>0</v>
      </c>
      <c r="NV48">
        <f t="shared" si="9"/>
        <v>0</v>
      </c>
      <c r="NW48">
        <f t="shared" si="9"/>
        <v>0</v>
      </c>
      <c r="NX48">
        <f t="shared" si="9"/>
        <v>0</v>
      </c>
      <c r="NY48">
        <f t="shared" si="8"/>
        <v>0</v>
      </c>
      <c r="NZ48">
        <f t="shared" si="8"/>
        <v>0</v>
      </c>
      <c r="OA48">
        <f t="shared" si="8"/>
        <v>0</v>
      </c>
      <c r="OB48">
        <f t="shared" si="8"/>
        <v>0</v>
      </c>
      <c r="OC48">
        <f t="shared" si="12"/>
        <v>0</v>
      </c>
      <c r="OD48">
        <f t="shared" si="12"/>
        <v>0</v>
      </c>
      <c r="OE48">
        <f t="shared" si="12"/>
        <v>0</v>
      </c>
      <c r="OF48">
        <f t="shared" si="12"/>
        <v>0</v>
      </c>
      <c r="OG48">
        <f t="shared" si="12"/>
        <v>0</v>
      </c>
      <c r="OH48">
        <f t="shared" si="12"/>
        <v>0</v>
      </c>
      <c r="OI48" s="329"/>
      <c r="OJ48" s="330">
        <f t="shared" si="5"/>
        <v>5990</v>
      </c>
      <c r="OK48" s="331">
        <f t="shared" si="5"/>
        <v>1541</v>
      </c>
      <c r="OL48" s="332">
        <f t="shared" si="5"/>
        <v>34</v>
      </c>
      <c r="OM48">
        <v>20170320</v>
      </c>
    </row>
    <row r="49" spans="1:403">
      <c r="A49" t="s">
        <v>91</v>
      </c>
      <c r="B49" s="326">
        <v>240</v>
      </c>
      <c r="C49" s="214">
        <v>315</v>
      </c>
      <c r="D49" s="214">
        <v>2</v>
      </c>
      <c r="E49" s="214">
        <v>239</v>
      </c>
      <c r="F49" s="214">
        <v>442</v>
      </c>
      <c r="G49" s="214">
        <v>13</v>
      </c>
      <c r="H49" s="214">
        <v>238</v>
      </c>
      <c r="I49" s="214">
        <v>383</v>
      </c>
      <c r="J49" s="214">
        <v>9</v>
      </c>
      <c r="K49" s="214">
        <v>294</v>
      </c>
      <c r="L49" s="214">
        <v>384</v>
      </c>
      <c r="M49" s="214">
        <v>9</v>
      </c>
      <c r="N49" s="214">
        <v>256</v>
      </c>
      <c r="O49" s="214">
        <v>372</v>
      </c>
      <c r="P49" s="214">
        <v>12</v>
      </c>
      <c r="Q49" s="214">
        <v>312</v>
      </c>
      <c r="R49" s="214">
        <v>437</v>
      </c>
      <c r="S49" s="214">
        <v>6</v>
      </c>
      <c r="T49" s="214"/>
      <c r="U49" s="214"/>
      <c r="V49" s="214"/>
      <c r="W49" s="214"/>
      <c r="X49" s="214"/>
      <c r="Y49" s="214"/>
      <c r="Z49" s="214"/>
      <c r="AA49" s="214"/>
      <c r="AB49" s="214"/>
      <c r="AC49" s="214"/>
      <c r="AD49" s="214"/>
      <c r="AE49" s="214"/>
      <c r="AF49" s="214"/>
      <c r="AG49" s="214"/>
      <c r="AH49" s="214"/>
      <c r="AI49" s="214"/>
      <c r="AJ49" s="214"/>
      <c r="AK49" s="327"/>
      <c r="AL49">
        <v>276</v>
      </c>
      <c r="AM49">
        <v>98</v>
      </c>
      <c r="AO49">
        <v>250</v>
      </c>
      <c r="AP49">
        <v>144</v>
      </c>
      <c r="AQ49">
        <v>3</v>
      </c>
      <c r="AR49">
        <v>276</v>
      </c>
      <c r="AS49">
        <v>138</v>
      </c>
      <c r="AU49">
        <v>248</v>
      </c>
      <c r="AV49">
        <v>164</v>
      </c>
      <c r="AX49">
        <v>282</v>
      </c>
      <c r="AY49">
        <v>120</v>
      </c>
      <c r="BA49">
        <v>592</v>
      </c>
      <c r="BB49">
        <v>174</v>
      </c>
      <c r="BC49">
        <v>2</v>
      </c>
      <c r="BM49" s="333"/>
      <c r="BN49" s="333"/>
      <c r="BO49" s="333"/>
      <c r="BP49" s="333"/>
      <c r="BQ49" s="333"/>
      <c r="BR49" s="333"/>
      <c r="BV49" s="326">
        <v>54</v>
      </c>
      <c r="BW49" s="214">
        <v>71</v>
      </c>
      <c r="BX49" s="214"/>
      <c r="BY49" s="214">
        <v>76</v>
      </c>
      <c r="BZ49" s="214">
        <v>49</v>
      </c>
      <c r="CA49" s="214"/>
      <c r="CB49" s="214">
        <v>59</v>
      </c>
      <c r="CC49" s="214">
        <v>45</v>
      </c>
      <c r="CD49" s="214"/>
      <c r="CE49" s="214">
        <v>44</v>
      </c>
      <c r="CF49" s="214">
        <v>97</v>
      </c>
      <c r="CG49" s="214"/>
      <c r="CH49" s="214">
        <v>36</v>
      </c>
      <c r="CI49" s="214">
        <v>48</v>
      </c>
      <c r="CJ49" s="214"/>
      <c r="CK49" s="214">
        <v>105</v>
      </c>
      <c r="CL49" s="214">
        <v>88</v>
      </c>
      <c r="CM49" s="214">
        <v>0</v>
      </c>
      <c r="CN49" s="214"/>
      <c r="CO49" s="214"/>
      <c r="CP49" s="214"/>
      <c r="CQ49" s="214"/>
      <c r="CR49" s="214"/>
      <c r="CS49" s="214"/>
      <c r="CT49" s="214"/>
      <c r="CU49" s="214"/>
      <c r="CV49" s="214"/>
      <c r="CW49" s="214"/>
      <c r="CX49" s="214"/>
      <c r="CY49" s="214"/>
      <c r="CZ49" s="214"/>
      <c r="DA49" s="214"/>
      <c r="DB49" s="214"/>
      <c r="DC49" s="214"/>
      <c r="DD49" s="214"/>
      <c r="DE49" s="327"/>
      <c r="DF49">
        <v>211</v>
      </c>
      <c r="DG49">
        <v>34</v>
      </c>
      <c r="DI49">
        <v>202</v>
      </c>
      <c r="DJ49">
        <v>33</v>
      </c>
      <c r="DL49">
        <v>183</v>
      </c>
      <c r="DM49">
        <v>31</v>
      </c>
      <c r="DO49">
        <v>231</v>
      </c>
      <c r="DP49">
        <v>35</v>
      </c>
      <c r="DR49">
        <v>208</v>
      </c>
      <c r="DS49">
        <v>32</v>
      </c>
      <c r="DU49">
        <v>256</v>
      </c>
      <c r="DV49">
        <v>45</v>
      </c>
      <c r="DW49">
        <v>0</v>
      </c>
      <c r="EP49" s="326">
        <v>83</v>
      </c>
      <c r="EQ49" s="214">
        <v>81</v>
      </c>
      <c r="ER49" s="214">
        <v>3</v>
      </c>
      <c r="ES49" s="214">
        <v>102</v>
      </c>
      <c r="ET49" s="214">
        <v>108</v>
      </c>
      <c r="EU49" s="214">
        <v>3</v>
      </c>
      <c r="EV49" s="214">
        <v>94</v>
      </c>
      <c r="EW49" s="214">
        <v>69</v>
      </c>
      <c r="EX49" s="214"/>
      <c r="EY49" s="214">
        <v>123</v>
      </c>
      <c r="EZ49" s="214">
        <v>96</v>
      </c>
      <c r="FA49" s="214">
        <v>2</v>
      </c>
      <c r="FB49" s="214">
        <v>77</v>
      </c>
      <c r="FC49" s="214">
        <v>77</v>
      </c>
      <c r="FD49" s="214"/>
      <c r="FE49" s="214">
        <v>106</v>
      </c>
      <c r="FF49" s="214">
        <v>81</v>
      </c>
      <c r="FG49" s="214">
        <v>1</v>
      </c>
      <c r="FH49" s="214"/>
      <c r="FI49" s="214"/>
      <c r="FJ49" s="214"/>
      <c r="FK49" s="214"/>
      <c r="FL49" s="214"/>
      <c r="FM49" s="214"/>
      <c r="FN49" s="214"/>
      <c r="FO49" s="214"/>
      <c r="FP49" s="214"/>
      <c r="FQ49" s="214"/>
      <c r="FR49" s="214"/>
      <c r="FS49" s="214"/>
      <c r="FT49" s="214"/>
      <c r="FU49" s="214"/>
      <c r="FV49" s="214"/>
      <c r="FW49" s="214"/>
      <c r="FX49" s="214"/>
      <c r="FY49" s="327"/>
      <c r="FZ49">
        <v>241</v>
      </c>
      <c r="GA49">
        <v>148</v>
      </c>
      <c r="GC49">
        <v>202</v>
      </c>
      <c r="GD49">
        <v>202</v>
      </c>
      <c r="GF49">
        <v>236</v>
      </c>
      <c r="GG49">
        <v>141</v>
      </c>
      <c r="GI49">
        <v>279</v>
      </c>
      <c r="GJ49">
        <v>137</v>
      </c>
      <c r="GL49">
        <v>266</v>
      </c>
      <c r="GM49">
        <v>112</v>
      </c>
      <c r="GO49">
        <v>268</v>
      </c>
      <c r="GP49">
        <v>101</v>
      </c>
      <c r="GQ49">
        <v>0</v>
      </c>
      <c r="HJ49" s="326">
        <v>1342</v>
      </c>
      <c r="HK49" s="214">
        <v>0</v>
      </c>
      <c r="HL49" s="214"/>
      <c r="HM49" s="214">
        <v>1109</v>
      </c>
      <c r="HN49" s="214">
        <v>0</v>
      </c>
      <c r="HO49" s="214"/>
      <c r="HP49" s="214">
        <v>925</v>
      </c>
      <c r="HQ49" s="214">
        <v>0</v>
      </c>
      <c r="HR49" s="214"/>
      <c r="HS49" s="214">
        <v>1403</v>
      </c>
      <c r="HT49" s="214">
        <v>0</v>
      </c>
      <c r="HU49" s="214"/>
      <c r="HV49" s="214">
        <v>1231</v>
      </c>
      <c r="HW49" s="214">
        <v>0</v>
      </c>
      <c r="HX49" s="214"/>
      <c r="HY49" s="214">
        <v>1173</v>
      </c>
      <c r="HZ49" s="214">
        <v>0</v>
      </c>
      <c r="IA49" s="214">
        <v>0</v>
      </c>
      <c r="IB49" s="214"/>
      <c r="IC49" s="214">
        <v>0</v>
      </c>
      <c r="ID49" s="214"/>
      <c r="IE49" s="214"/>
      <c r="IF49" s="214">
        <v>0</v>
      </c>
      <c r="IG49" s="214"/>
      <c r="IH49" s="214"/>
      <c r="II49" s="214">
        <v>0</v>
      </c>
      <c r="IJ49" s="214"/>
      <c r="IK49" s="214"/>
      <c r="IL49" s="214">
        <v>0</v>
      </c>
      <c r="IM49" s="214"/>
      <c r="IN49" s="214"/>
      <c r="IO49" s="214">
        <v>0</v>
      </c>
      <c r="IP49" s="214"/>
      <c r="IQ49" s="214"/>
      <c r="IR49" s="214">
        <v>0</v>
      </c>
      <c r="IS49" s="327"/>
      <c r="IT49">
        <v>127</v>
      </c>
      <c r="IU49">
        <v>39</v>
      </c>
      <c r="IW49">
        <v>121</v>
      </c>
      <c r="IX49">
        <v>55</v>
      </c>
      <c r="IZ49">
        <v>121</v>
      </c>
      <c r="JA49">
        <v>42</v>
      </c>
      <c r="JC49">
        <v>116</v>
      </c>
      <c r="JD49">
        <v>39</v>
      </c>
      <c r="JF49">
        <v>158</v>
      </c>
      <c r="JG49">
        <v>40</v>
      </c>
      <c r="JI49">
        <v>177</v>
      </c>
      <c r="JJ49">
        <v>74</v>
      </c>
      <c r="JK49">
        <v>0</v>
      </c>
      <c r="KD49" s="326">
        <v>281</v>
      </c>
      <c r="KE49" s="214">
        <v>190</v>
      </c>
      <c r="KF49" s="214">
        <v>1</v>
      </c>
      <c r="KG49" s="214">
        <v>249</v>
      </c>
      <c r="KH49" s="214">
        <v>190</v>
      </c>
      <c r="KI49" s="214">
        <v>2</v>
      </c>
      <c r="KJ49" s="214">
        <v>272</v>
      </c>
      <c r="KK49" s="214">
        <v>151</v>
      </c>
      <c r="KL49" s="214"/>
      <c r="KM49" s="214">
        <v>295</v>
      </c>
      <c r="KN49" s="214">
        <v>179</v>
      </c>
      <c r="KO49" s="214">
        <v>1</v>
      </c>
      <c r="KP49" s="214">
        <v>270</v>
      </c>
      <c r="KQ49" s="214">
        <v>164</v>
      </c>
      <c r="KR49" s="214">
        <v>5</v>
      </c>
      <c r="KS49" s="214">
        <v>292</v>
      </c>
      <c r="KT49" s="214">
        <v>187</v>
      </c>
      <c r="KU49" s="214">
        <v>3</v>
      </c>
      <c r="KV49" s="214"/>
      <c r="KW49" s="214"/>
      <c r="KX49" s="214"/>
      <c r="KY49" s="214"/>
      <c r="KZ49" s="214"/>
      <c r="LA49" s="214"/>
      <c r="LB49" s="214"/>
      <c r="LC49" s="214"/>
      <c r="LD49" s="214"/>
      <c r="LE49" s="214"/>
      <c r="LF49" s="214"/>
      <c r="LG49" s="214"/>
      <c r="LH49" s="214"/>
      <c r="LI49" s="214"/>
      <c r="LJ49" s="214"/>
      <c r="LK49" s="214"/>
      <c r="LL49" s="214"/>
      <c r="LM49" s="327"/>
      <c r="LN49">
        <v>21</v>
      </c>
      <c r="LO49">
        <v>40</v>
      </c>
      <c r="LQ49">
        <v>16</v>
      </c>
      <c r="LR49">
        <v>42</v>
      </c>
      <c r="LS49">
        <v>5</v>
      </c>
      <c r="LT49">
        <v>11</v>
      </c>
      <c r="LU49">
        <v>48</v>
      </c>
      <c r="LW49">
        <v>22</v>
      </c>
      <c r="LX49">
        <v>46</v>
      </c>
      <c r="LZ49">
        <v>26</v>
      </c>
      <c r="MA49">
        <v>45</v>
      </c>
      <c r="MC49">
        <v>23</v>
      </c>
      <c r="MD49">
        <v>58</v>
      </c>
      <c r="ME49">
        <v>1</v>
      </c>
      <c r="MX49" s="328">
        <v>20170317</v>
      </c>
      <c r="MY49">
        <f t="shared" si="11"/>
        <v>2876</v>
      </c>
      <c r="MZ49">
        <f t="shared" si="11"/>
        <v>1016</v>
      </c>
      <c r="NA49">
        <f t="shared" si="11"/>
        <v>6</v>
      </c>
      <c r="NB49">
        <f t="shared" si="10"/>
        <v>2566</v>
      </c>
      <c r="NC49">
        <f t="shared" si="10"/>
        <v>1265</v>
      </c>
      <c r="ND49">
        <f t="shared" si="10"/>
        <v>26</v>
      </c>
      <c r="NE49">
        <f t="shared" si="10"/>
        <v>2415</v>
      </c>
      <c r="NF49">
        <f t="shared" si="10"/>
        <v>1048</v>
      </c>
      <c r="NG49">
        <f t="shared" si="10"/>
        <v>9</v>
      </c>
      <c r="NH49">
        <f t="shared" si="10"/>
        <v>3055</v>
      </c>
      <c r="NI49">
        <f t="shared" si="10"/>
        <v>1177</v>
      </c>
      <c r="NJ49">
        <f t="shared" si="10"/>
        <v>12</v>
      </c>
      <c r="NK49">
        <f t="shared" si="10"/>
        <v>2810</v>
      </c>
      <c r="NL49">
        <f t="shared" si="10"/>
        <v>1010</v>
      </c>
      <c r="NM49">
        <f t="shared" si="10"/>
        <v>17</v>
      </c>
      <c r="NN49">
        <f t="shared" si="10"/>
        <v>3304</v>
      </c>
      <c r="NO49">
        <f t="shared" si="9"/>
        <v>1245</v>
      </c>
      <c r="NP49">
        <f t="shared" si="9"/>
        <v>13</v>
      </c>
      <c r="NQ49">
        <f t="shared" si="9"/>
        <v>0</v>
      </c>
      <c r="NR49">
        <f t="shared" si="9"/>
        <v>0</v>
      </c>
      <c r="NS49">
        <f t="shared" si="9"/>
        <v>0</v>
      </c>
      <c r="NT49">
        <f t="shared" si="9"/>
        <v>0</v>
      </c>
      <c r="NU49">
        <f t="shared" si="9"/>
        <v>0</v>
      </c>
      <c r="NV49">
        <f t="shared" si="9"/>
        <v>0</v>
      </c>
      <c r="NW49">
        <f t="shared" si="9"/>
        <v>0</v>
      </c>
      <c r="NX49">
        <f t="shared" si="9"/>
        <v>0</v>
      </c>
      <c r="NY49">
        <f t="shared" si="8"/>
        <v>0</v>
      </c>
      <c r="NZ49">
        <f t="shared" si="8"/>
        <v>0</v>
      </c>
      <c r="OA49">
        <f t="shared" si="8"/>
        <v>0</v>
      </c>
      <c r="OB49">
        <f t="shared" si="8"/>
        <v>0</v>
      </c>
      <c r="OC49">
        <f t="shared" si="12"/>
        <v>0</v>
      </c>
      <c r="OD49">
        <f t="shared" si="12"/>
        <v>0</v>
      </c>
      <c r="OE49">
        <f t="shared" si="12"/>
        <v>0</v>
      </c>
      <c r="OF49">
        <f t="shared" si="12"/>
        <v>0</v>
      </c>
      <c r="OG49">
        <f t="shared" si="12"/>
        <v>0</v>
      </c>
      <c r="OH49">
        <f t="shared" si="12"/>
        <v>0</v>
      </c>
      <c r="OI49" s="329"/>
      <c r="OJ49" s="330">
        <f t="shared" si="5"/>
        <v>17026</v>
      </c>
      <c r="OK49" s="331">
        <f t="shared" si="5"/>
        <v>6761</v>
      </c>
      <c r="OL49" s="332">
        <f t="shared" si="5"/>
        <v>83</v>
      </c>
      <c r="OM49">
        <v>20170412</v>
      </c>
    </row>
    <row r="50" spans="1:403">
      <c r="A50" t="s">
        <v>92</v>
      </c>
      <c r="B50" s="326">
        <v>49</v>
      </c>
      <c r="C50" s="214">
        <v>20</v>
      </c>
      <c r="D50" s="214">
        <v>6</v>
      </c>
      <c r="E50" s="214">
        <v>69</v>
      </c>
      <c r="F50" s="214">
        <v>26</v>
      </c>
      <c r="G50" s="214">
        <v>2</v>
      </c>
      <c r="H50" s="214">
        <v>75</v>
      </c>
      <c r="I50" s="214">
        <v>34</v>
      </c>
      <c r="J50" s="214">
        <v>2</v>
      </c>
      <c r="K50" s="214">
        <v>77</v>
      </c>
      <c r="L50" s="214">
        <v>25</v>
      </c>
      <c r="M50" s="214">
        <v>6</v>
      </c>
      <c r="N50" s="214">
        <v>63</v>
      </c>
      <c r="O50" s="214">
        <v>27</v>
      </c>
      <c r="P50" s="214">
        <v>4</v>
      </c>
      <c r="Q50" s="214">
        <v>73</v>
      </c>
      <c r="R50" s="214">
        <v>30</v>
      </c>
      <c r="S50" s="214">
        <v>4</v>
      </c>
      <c r="T50" s="214"/>
      <c r="U50" s="214"/>
      <c r="V50" s="214"/>
      <c r="W50" s="214"/>
      <c r="X50" s="214"/>
      <c r="Y50" s="214"/>
      <c r="Z50" s="214"/>
      <c r="AA50" s="214"/>
      <c r="AB50" s="214"/>
      <c r="AC50" s="214"/>
      <c r="AD50" s="214"/>
      <c r="AE50" s="214"/>
      <c r="AF50" s="214"/>
      <c r="AG50" s="214"/>
      <c r="AH50" s="214"/>
      <c r="AI50" s="214"/>
      <c r="AJ50" s="214"/>
      <c r="AK50" s="327"/>
      <c r="AL50">
        <v>49</v>
      </c>
      <c r="AM50">
        <v>8</v>
      </c>
      <c r="AN50">
        <v>0</v>
      </c>
      <c r="AO50">
        <v>52</v>
      </c>
      <c r="AP50">
        <v>10</v>
      </c>
      <c r="AQ50">
        <v>0</v>
      </c>
      <c r="AR50">
        <v>60</v>
      </c>
      <c r="AS50">
        <v>10</v>
      </c>
      <c r="AT50">
        <v>0</v>
      </c>
      <c r="AU50">
        <v>68</v>
      </c>
      <c r="AV50">
        <v>4</v>
      </c>
      <c r="AW50">
        <v>0</v>
      </c>
      <c r="AX50">
        <v>55</v>
      </c>
      <c r="AY50">
        <v>8</v>
      </c>
      <c r="AZ50">
        <v>0</v>
      </c>
      <c r="BA50">
        <v>48</v>
      </c>
      <c r="BB50">
        <v>19</v>
      </c>
      <c r="BC50">
        <v>0</v>
      </c>
      <c r="BM50" s="333"/>
      <c r="BN50" s="333"/>
      <c r="BO50" s="333"/>
      <c r="BP50" s="333"/>
      <c r="BQ50" s="333"/>
      <c r="BR50" s="333"/>
      <c r="BV50" s="326">
        <v>14</v>
      </c>
      <c r="BW50" s="214">
        <v>6</v>
      </c>
      <c r="BX50" s="214">
        <v>0</v>
      </c>
      <c r="BY50" s="214">
        <v>16</v>
      </c>
      <c r="BZ50" s="214">
        <v>4</v>
      </c>
      <c r="CA50" s="214">
        <v>0</v>
      </c>
      <c r="CB50" s="214">
        <v>16</v>
      </c>
      <c r="CC50" s="214">
        <v>3</v>
      </c>
      <c r="CD50" s="214">
        <v>0</v>
      </c>
      <c r="CE50" s="214">
        <v>24</v>
      </c>
      <c r="CF50" s="214">
        <v>2</v>
      </c>
      <c r="CG50" s="214">
        <v>0</v>
      </c>
      <c r="CH50" s="214">
        <v>13</v>
      </c>
      <c r="CI50" s="214">
        <v>7</v>
      </c>
      <c r="CJ50" s="214">
        <v>0</v>
      </c>
      <c r="CK50" s="214">
        <v>10</v>
      </c>
      <c r="CL50" s="214">
        <v>10</v>
      </c>
      <c r="CM50" s="214">
        <v>0</v>
      </c>
      <c r="CN50" s="214"/>
      <c r="CO50" s="214"/>
      <c r="CP50" s="214"/>
      <c r="CQ50" s="214"/>
      <c r="CR50" s="214"/>
      <c r="CS50" s="214"/>
      <c r="CT50" s="214"/>
      <c r="CU50" s="214"/>
      <c r="CV50" s="214"/>
      <c r="CW50" s="214"/>
      <c r="CX50" s="214"/>
      <c r="CY50" s="214"/>
      <c r="CZ50" s="214"/>
      <c r="DA50" s="214"/>
      <c r="DB50" s="214"/>
      <c r="DC50" s="214"/>
      <c r="DD50" s="214"/>
      <c r="DE50" s="327"/>
      <c r="DF50">
        <v>53</v>
      </c>
      <c r="DG50">
        <v>2</v>
      </c>
      <c r="DH50">
        <v>0</v>
      </c>
      <c r="DI50">
        <v>50</v>
      </c>
      <c r="DJ50">
        <v>5</v>
      </c>
      <c r="DK50">
        <v>0</v>
      </c>
      <c r="DL50">
        <v>65</v>
      </c>
      <c r="DM50">
        <v>3</v>
      </c>
      <c r="DN50">
        <v>0</v>
      </c>
      <c r="DO50">
        <v>65</v>
      </c>
      <c r="DP50">
        <v>13</v>
      </c>
      <c r="DQ50">
        <v>0</v>
      </c>
      <c r="DR50">
        <v>58</v>
      </c>
      <c r="DS50">
        <v>4</v>
      </c>
      <c r="DT50">
        <v>0</v>
      </c>
      <c r="DU50">
        <v>40</v>
      </c>
      <c r="DV50">
        <v>11</v>
      </c>
      <c r="DW50">
        <v>0</v>
      </c>
      <c r="EP50" s="326">
        <v>20</v>
      </c>
      <c r="EQ50" s="214">
        <v>13</v>
      </c>
      <c r="ER50" s="214">
        <v>0</v>
      </c>
      <c r="ES50" s="214">
        <v>19</v>
      </c>
      <c r="ET50" s="214">
        <v>23</v>
      </c>
      <c r="EU50" s="214">
        <v>0</v>
      </c>
      <c r="EV50" s="214">
        <v>19</v>
      </c>
      <c r="EW50" s="214">
        <v>13</v>
      </c>
      <c r="EX50" s="214">
        <v>1</v>
      </c>
      <c r="EY50" s="214">
        <v>27</v>
      </c>
      <c r="EZ50" s="214">
        <v>11</v>
      </c>
      <c r="FA50" s="214">
        <v>0</v>
      </c>
      <c r="FB50" s="214">
        <v>19</v>
      </c>
      <c r="FC50" s="214">
        <v>18</v>
      </c>
      <c r="FD50" s="214">
        <v>0</v>
      </c>
      <c r="FE50" s="214">
        <v>15</v>
      </c>
      <c r="FF50" s="214">
        <v>42</v>
      </c>
      <c r="FG50" s="214">
        <v>0</v>
      </c>
      <c r="FH50" s="214"/>
      <c r="FI50" s="214"/>
      <c r="FJ50" s="214"/>
      <c r="FK50" s="214"/>
      <c r="FL50" s="214"/>
      <c r="FM50" s="214"/>
      <c r="FN50" s="214"/>
      <c r="FO50" s="214"/>
      <c r="FP50" s="214"/>
      <c r="FQ50" s="214"/>
      <c r="FR50" s="214"/>
      <c r="FS50" s="214"/>
      <c r="FT50" s="214"/>
      <c r="FU50" s="214"/>
      <c r="FV50" s="214"/>
      <c r="FW50" s="214"/>
      <c r="FX50" s="214"/>
      <c r="FY50" s="327"/>
      <c r="FZ50">
        <v>36</v>
      </c>
      <c r="GA50">
        <v>11</v>
      </c>
      <c r="GB50">
        <v>0</v>
      </c>
      <c r="GC50">
        <v>33</v>
      </c>
      <c r="GD50">
        <v>7</v>
      </c>
      <c r="GE50">
        <v>0</v>
      </c>
      <c r="GF50">
        <v>51</v>
      </c>
      <c r="GG50">
        <v>25</v>
      </c>
      <c r="GH50">
        <v>0</v>
      </c>
      <c r="GI50">
        <v>32</v>
      </c>
      <c r="GJ50">
        <v>14</v>
      </c>
      <c r="GK50">
        <v>0</v>
      </c>
      <c r="GL50">
        <v>18</v>
      </c>
      <c r="GM50">
        <v>22</v>
      </c>
      <c r="GN50">
        <v>0</v>
      </c>
      <c r="GO50">
        <v>47</v>
      </c>
      <c r="GP50">
        <v>10</v>
      </c>
      <c r="GQ50">
        <v>0</v>
      </c>
      <c r="HJ50" s="326">
        <v>286</v>
      </c>
      <c r="HK50" s="214">
        <v>0</v>
      </c>
      <c r="HL50" s="214">
        <v>0</v>
      </c>
      <c r="HM50" s="214">
        <v>256</v>
      </c>
      <c r="HN50" s="214">
        <v>0</v>
      </c>
      <c r="HO50" s="214">
        <v>0</v>
      </c>
      <c r="HP50" s="214">
        <v>282</v>
      </c>
      <c r="HQ50" s="214">
        <v>0</v>
      </c>
      <c r="HR50" s="214">
        <v>0</v>
      </c>
      <c r="HS50" s="214">
        <v>252</v>
      </c>
      <c r="HT50" s="214">
        <v>0</v>
      </c>
      <c r="HU50" s="214">
        <v>0</v>
      </c>
      <c r="HV50" s="214">
        <v>358</v>
      </c>
      <c r="HW50" s="214">
        <v>0</v>
      </c>
      <c r="HX50" s="214">
        <v>0</v>
      </c>
      <c r="HY50" s="214">
        <v>327</v>
      </c>
      <c r="HZ50" s="214">
        <v>0</v>
      </c>
      <c r="IA50" s="214">
        <v>0</v>
      </c>
      <c r="IB50" s="214"/>
      <c r="IC50" s="214">
        <v>0</v>
      </c>
      <c r="ID50" s="214"/>
      <c r="IE50" s="214"/>
      <c r="IF50" s="214">
        <v>0</v>
      </c>
      <c r="IG50" s="214"/>
      <c r="IH50" s="214"/>
      <c r="II50" s="214">
        <v>0</v>
      </c>
      <c r="IJ50" s="214"/>
      <c r="IK50" s="214"/>
      <c r="IL50" s="214">
        <v>0</v>
      </c>
      <c r="IM50" s="214"/>
      <c r="IN50" s="214"/>
      <c r="IO50" s="214">
        <v>0</v>
      </c>
      <c r="IP50" s="214"/>
      <c r="IQ50" s="214"/>
      <c r="IR50" s="214">
        <v>0</v>
      </c>
      <c r="IS50" s="327"/>
      <c r="IT50">
        <v>19</v>
      </c>
      <c r="IU50">
        <v>1</v>
      </c>
      <c r="IV50">
        <v>0</v>
      </c>
      <c r="IW50">
        <v>19</v>
      </c>
      <c r="IX50">
        <v>6</v>
      </c>
      <c r="IY50">
        <v>0</v>
      </c>
      <c r="IZ50">
        <v>24</v>
      </c>
      <c r="JA50">
        <v>1</v>
      </c>
      <c r="JB50">
        <v>0</v>
      </c>
      <c r="JC50">
        <v>17</v>
      </c>
      <c r="JD50">
        <v>6</v>
      </c>
      <c r="JE50">
        <v>0</v>
      </c>
      <c r="JF50">
        <v>19</v>
      </c>
      <c r="JG50">
        <v>5</v>
      </c>
      <c r="JH50">
        <v>0</v>
      </c>
      <c r="JI50">
        <v>21</v>
      </c>
      <c r="JJ50">
        <v>3</v>
      </c>
      <c r="JK50">
        <v>0</v>
      </c>
      <c r="KD50" s="326">
        <v>46</v>
      </c>
      <c r="KE50" s="214">
        <v>38</v>
      </c>
      <c r="KF50" s="214">
        <v>0</v>
      </c>
      <c r="KG50" s="214">
        <v>45</v>
      </c>
      <c r="KH50" s="214">
        <v>26</v>
      </c>
      <c r="KI50" s="214">
        <v>0</v>
      </c>
      <c r="KJ50" s="214">
        <v>23</v>
      </c>
      <c r="KK50" s="214">
        <v>29</v>
      </c>
      <c r="KL50" s="214">
        <v>1</v>
      </c>
      <c r="KM50" s="214">
        <v>56</v>
      </c>
      <c r="KN50" s="214">
        <v>44</v>
      </c>
      <c r="KO50" s="214">
        <v>0</v>
      </c>
      <c r="KP50" s="214">
        <v>38</v>
      </c>
      <c r="KQ50" s="214">
        <v>34</v>
      </c>
      <c r="KR50" s="214">
        <v>0</v>
      </c>
      <c r="KS50" s="214">
        <v>57</v>
      </c>
      <c r="KT50" s="214">
        <v>33</v>
      </c>
      <c r="KU50" s="214">
        <v>0</v>
      </c>
      <c r="KV50" s="214"/>
      <c r="KW50" s="214"/>
      <c r="KX50" s="214"/>
      <c r="KY50" s="214"/>
      <c r="KZ50" s="214"/>
      <c r="LA50" s="214"/>
      <c r="LB50" s="214"/>
      <c r="LC50" s="214"/>
      <c r="LD50" s="214"/>
      <c r="LE50" s="214"/>
      <c r="LF50" s="214"/>
      <c r="LG50" s="214"/>
      <c r="LH50" s="214"/>
      <c r="LI50" s="214"/>
      <c r="LJ50" s="214"/>
      <c r="LK50" s="214"/>
      <c r="LL50" s="214"/>
      <c r="LM50" s="327"/>
      <c r="LN50">
        <v>11</v>
      </c>
      <c r="LO50">
        <v>20</v>
      </c>
      <c r="LP50">
        <v>1</v>
      </c>
      <c r="LQ50">
        <v>10</v>
      </c>
      <c r="LR50">
        <v>33</v>
      </c>
      <c r="LS50">
        <v>0</v>
      </c>
      <c r="LT50">
        <v>8</v>
      </c>
      <c r="LU50">
        <v>19</v>
      </c>
      <c r="LV50">
        <v>0</v>
      </c>
      <c r="LW50">
        <v>4</v>
      </c>
      <c r="LX50">
        <v>30</v>
      </c>
      <c r="LY50">
        <v>0</v>
      </c>
      <c r="LZ50">
        <v>12</v>
      </c>
      <c r="MA50">
        <v>45</v>
      </c>
      <c r="MB50">
        <v>0</v>
      </c>
      <c r="MC50">
        <v>5</v>
      </c>
      <c r="MD50">
        <v>37</v>
      </c>
      <c r="ME50">
        <v>0</v>
      </c>
      <c r="MX50" s="328">
        <v>20170308</v>
      </c>
      <c r="MY50">
        <f t="shared" si="11"/>
        <v>583</v>
      </c>
      <c r="MZ50">
        <f t="shared" si="11"/>
        <v>119</v>
      </c>
      <c r="NA50">
        <f t="shared" si="11"/>
        <v>7</v>
      </c>
      <c r="NB50">
        <f t="shared" si="10"/>
        <v>569</v>
      </c>
      <c r="NC50">
        <f t="shared" si="10"/>
        <v>140</v>
      </c>
      <c r="ND50">
        <f t="shared" si="10"/>
        <v>2</v>
      </c>
      <c r="NE50">
        <f t="shared" si="10"/>
        <v>623</v>
      </c>
      <c r="NF50">
        <f t="shared" si="10"/>
        <v>137</v>
      </c>
      <c r="NG50">
        <f t="shared" si="10"/>
        <v>4</v>
      </c>
      <c r="NH50">
        <f t="shared" si="10"/>
        <v>622</v>
      </c>
      <c r="NI50">
        <f t="shared" si="10"/>
        <v>149</v>
      </c>
      <c r="NJ50">
        <f t="shared" si="10"/>
        <v>6</v>
      </c>
      <c r="NK50">
        <f t="shared" si="10"/>
        <v>653</v>
      </c>
      <c r="NL50">
        <f t="shared" si="10"/>
        <v>170</v>
      </c>
      <c r="NM50">
        <f t="shared" si="10"/>
        <v>4</v>
      </c>
      <c r="NN50">
        <f t="shared" si="10"/>
        <v>643</v>
      </c>
      <c r="NO50">
        <f t="shared" si="9"/>
        <v>195</v>
      </c>
      <c r="NP50">
        <f t="shared" si="9"/>
        <v>4</v>
      </c>
      <c r="NQ50">
        <f t="shared" si="9"/>
        <v>0</v>
      </c>
      <c r="NR50">
        <f t="shared" si="9"/>
        <v>0</v>
      </c>
      <c r="NS50">
        <f t="shared" si="9"/>
        <v>0</v>
      </c>
      <c r="NT50">
        <f t="shared" si="9"/>
        <v>0</v>
      </c>
      <c r="NU50">
        <f t="shared" si="9"/>
        <v>0</v>
      </c>
      <c r="NV50">
        <f t="shared" si="9"/>
        <v>0</v>
      </c>
      <c r="NW50">
        <f t="shared" si="9"/>
        <v>0</v>
      </c>
      <c r="NX50">
        <f t="shared" si="9"/>
        <v>0</v>
      </c>
      <c r="NY50">
        <f t="shared" si="8"/>
        <v>0</v>
      </c>
      <c r="NZ50">
        <f t="shared" si="8"/>
        <v>0</v>
      </c>
      <c r="OA50">
        <f t="shared" si="8"/>
        <v>0</v>
      </c>
      <c r="OB50">
        <f t="shared" si="8"/>
        <v>0</v>
      </c>
      <c r="OC50">
        <f t="shared" si="12"/>
        <v>0</v>
      </c>
      <c r="OD50">
        <f t="shared" si="12"/>
        <v>0</v>
      </c>
      <c r="OE50">
        <f t="shared" si="12"/>
        <v>0</v>
      </c>
      <c r="OF50">
        <f t="shared" si="12"/>
        <v>0</v>
      </c>
      <c r="OG50">
        <f t="shared" si="12"/>
        <v>0</v>
      </c>
      <c r="OH50">
        <f t="shared" si="12"/>
        <v>0</v>
      </c>
      <c r="OI50" s="329"/>
      <c r="OJ50" s="330">
        <f t="shared" si="5"/>
        <v>3693</v>
      </c>
      <c r="OK50" s="331">
        <f t="shared" si="5"/>
        <v>910</v>
      </c>
      <c r="OL50" s="332">
        <f t="shared" si="5"/>
        <v>27</v>
      </c>
      <c r="OM50">
        <v>20170406</v>
      </c>
    </row>
    <row r="51" spans="1:403">
      <c r="A51" t="s">
        <v>93</v>
      </c>
      <c r="B51" s="326">
        <v>1339</v>
      </c>
      <c r="C51" s="214">
        <v>724</v>
      </c>
      <c r="D51" s="214">
        <v>54</v>
      </c>
      <c r="E51" s="214">
        <v>1348</v>
      </c>
      <c r="F51" s="214">
        <v>938</v>
      </c>
      <c r="G51" s="214">
        <v>61</v>
      </c>
      <c r="H51" s="214">
        <v>1314</v>
      </c>
      <c r="I51" s="214">
        <v>787</v>
      </c>
      <c r="J51" s="214">
        <v>59</v>
      </c>
      <c r="K51" s="214">
        <v>1441</v>
      </c>
      <c r="L51" s="214">
        <v>907</v>
      </c>
      <c r="M51" s="214">
        <v>47</v>
      </c>
      <c r="N51" s="214">
        <v>1345</v>
      </c>
      <c r="O51" s="214">
        <v>719</v>
      </c>
      <c r="P51" s="214">
        <v>44</v>
      </c>
      <c r="Q51" s="214">
        <v>1519</v>
      </c>
      <c r="R51" s="214">
        <v>1092</v>
      </c>
      <c r="S51" s="214">
        <v>54</v>
      </c>
      <c r="T51" s="214"/>
      <c r="U51" s="214"/>
      <c r="V51" s="214"/>
      <c r="W51" s="214"/>
      <c r="X51" s="214"/>
      <c r="Y51" s="214"/>
      <c r="Z51" s="214"/>
      <c r="AA51" s="214"/>
      <c r="AB51" s="214"/>
      <c r="AC51" s="214"/>
      <c r="AD51" s="214"/>
      <c r="AE51" s="214"/>
      <c r="AF51" s="214"/>
      <c r="AG51" s="214"/>
      <c r="AH51" s="214"/>
      <c r="AI51" s="214"/>
      <c r="AJ51" s="214"/>
      <c r="AK51" s="327"/>
      <c r="AL51">
        <v>1541</v>
      </c>
      <c r="AM51">
        <v>170</v>
      </c>
      <c r="AN51">
        <v>3</v>
      </c>
      <c r="AO51">
        <v>1485</v>
      </c>
      <c r="AP51">
        <v>223</v>
      </c>
      <c r="AQ51">
        <v>2</v>
      </c>
      <c r="AR51">
        <v>1471</v>
      </c>
      <c r="AS51">
        <v>236</v>
      </c>
      <c r="AT51">
        <v>2</v>
      </c>
      <c r="AU51">
        <v>1413</v>
      </c>
      <c r="AV51">
        <v>156</v>
      </c>
      <c r="AW51">
        <v>0</v>
      </c>
      <c r="AX51">
        <v>1384</v>
      </c>
      <c r="AY51">
        <v>158</v>
      </c>
      <c r="AZ51">
        <v>3</v>
      </c>
      <c r="BA51">
        <v>1644</v>
      </c>
      <c r="BB51">
        <v>111</v>
      </c>
      <c r="BC51">
        <v>3</v>
      </c>
      <c r="BV51" s="326">
        <v>403</v>
      </c>
      <c r="BW51" s="214">
        <v>883</v>
      </c>
      <c r="BX51" s="214">
        <v>2</v>
      </c>
      <c r="BY51" s="214">
        <v>518</v>
      </c>
      <c r="BZ51" s="214">
        <v>980</v>
      </c>
      <c r="CA51" s="214">
        <v>1</v>
      </c>
      <c r="CB51" s="214">
        <v>361</v>
      </c>
      <c r="CC51" s="214">
        <v>973</v>
      </c>
      <c r="CD51" s="214">
        <v>2</v>
      </c>
      <c r="CE51" s="214">
        <v>434</v>
      </c>
      <c r="CF51" s="214">
        <v>902</v>
      </c>
      <c r="CG51" s="214">
        <v>0</v>
      </c>
      <c r="CH51" s="214">
        <v>447</v>
      </c>
      <c r="CI51" s="214">
        <v>975</v>
      </c>
      <c r="CJ51" s="214">
        <v>1</v>
      </c>
      <c r="CK51" s="214">
        <v>384</v>
      </c>
      <c r="CL51" s="214">
        <v>1024</v>
      </c>
      <c r="CM51" s="214">
        <v>1</v>
      </c>
      <c r="CN51" s="214"/>
      <c r="CO51" s="214"/>
      <c r="CP51" s="214"/>
      <c r="CQ51" s="214"/>
      <c r="CR51" s="214"/>
      <c r="CS51" s="214"/>
      <c r="CT51" s="214"/>
      <c r="CU51" s="214"/>
      <c r="CV51" s="214"/>
      <c r="CW51" s="214"/>
      <c r="CX51" s="214"/>
      <c r="CY51" s="214"/>
      <c r="CZ51" s="214"/>
      <c r="DA51" s="214"/>
      <c r="DB51" s="214"/>
      <c r="DC51" s="214"/>
      <c r="DD51" s="214"/>
      <c r="DE51" s="327"/>
      <c r="DF51">
        <v>1119</v>
      </c>
      <c r="DG51">
        <v>129</v>
      </c>
      <c r="DH51">
        <v>1</v>
      </c>
      <c r="DI51">
        <v>1122</v>
      </c>
      <c r="DJ51">
        <v>165</v>
      </c>
      <c r="DK51">
        <v>2</v>
      </c>
      <c r="DL51">
        <v>1172</v>
      </c>
      <c r="DM51">
        <v>161</v>
      </c>
      <c r="DN51">
        <v>3</v>
      </c>
      <c r="DO51">
        <v>1206</v>
      </c>
      <c r="DP51">
        <v>95</v>
      </c>
      <c r="DQ51">
        <v>3</v>
      </c>
      <c r="DR51">
        <v>1318</v>
      </c>
      <c r="DS51">
        <v>99</v>
      </c>
      <c r="DT51">
        <v>0</v>
      </c>
      <c r="DU51">
        <v>1346</v>
      </c>
      <c r="DV51">
        <v>88</v>
      </c>
      <c r="DW51">
        <v>0</v>
      </c>
      <c r="EP51" s="326">
        <v>789</v>
      </c>
      <c r="EQ51" s="214">
        <v>1002</v>
      </c>
      <c r="ER51" s="214">
        <v>24</v>
      </c>
      <c r="ES51" s="214">
        <v>930</v>
      </c>
      <c r="ET51" s="214">
        <v>979</v>
      </c>
      <c r="EU51" s="214">
        <v>25</v>
      </c>
      <c r="EV51" s="214">
        <v>953</v>
      </c>
      <c r="EW51" s="214">
        <v>912</v>
      </c>
      <c r="EX51" s="214">
        <v>41</v>
      </c>
      <c r="EY51" s="214">
        <v>931</v>
      </c>
      <c r="EZ51" s="214">
        <v>932</v>
      </c>
      <c r="FA51" s="214">
        <v>27</v>
      </c>
      <c r="FB51" s="214">
        <v>906</v>
      </c>
      <c r="FC51" s="214">
        <v>845</v>
      </c>
      <c r="FD51" s="214">
        <v>21</v>
      </c>
      <c r="FE51" s="214">
        <v>1054</v>
      </c>
      <c r="FF51" s="214">
        <v>970</v>
      </c>
      <c r="FG51" s="214">
        <v>26</v>
      </c>
      <c r="FH51" s="214"/>
      <c r="FI51" s="214"/>
      <c r="FJ51" s="214"/>
      <c r="FK51" s="214"/>
      <c r="FL51" s="214"/>
      <c r="FM51" s="214"/>
      <c r="FN51" s="214"/>
      <c r="FO51" s="214"/>
      <c r="FP51" s="214"/>
      <c r="FQ51" s="214"/>
      <c r="FR51" s="214"/>
      <c r="FS51" s="214"/>
      <c r="FT51" s="214"/>
      <c r="FU51" s="214"/>
      <c r="FV51" s="214"/>
      <c r="FW51" s="214"/>
      <c r="FX51" s="214"/>
      <c r="FY51" s="327"/>
      <c r="FZ51">
        <v>2965</v>
      </c>
      <c r="GA51">
        <v>793</v>
      </c>
      <c r="GB51">
        <v>2</v>
      </c>
      <c r="GC51">
        <v>3200</v>
      </c>
      <c r="GD51">
        <v>774</v>
      </c>
      <c r="GE51">
        <v>10</v>
      </c>
      <c r="GF51">
        <v>3325</v>
      </c>
      <c r="GG51">
        <v>815</v>
      </c>
      <c r="GH51">
        <v>9</v>
      </c>
      <c r="GI51">
        <v>2930</v>
      </c>
      <c r="GJ51">
        <v>967</v>
      </c>
      <c r="GK51">
        <v>11</v>
      </c>
      <c r="GL51">
        <v>3035</v>
      </c>
      <c r="GM51">
        <v>874</v>
      </c>
      <c r="GN51">
        <v>5</v>
      </c>
      <c r="GO51">
        <v>3504</v>
      </c>
      <c r="GP51">
        <v>786</v>
      </c>
      <c r="GQ51">
        <v>10</v>
      </c>
      <c r="HJ51" s="326">
        <v>17892</v>
      </c>
      <c r="HK51" s="214">
        <v>0</v>
      </c>
      <c r="HL51" s="214">
        <v>3</v>
      </c>
      <c r="HM51" s="214">
        <v>18317</v>
      </c>
      <c r="HN51" s="214">
        <v>0</v>
      </c>
      <c r="HO51" s="214">
        <v>1</v>
      </c>
      <c r="HP51" s="214">
        <v>16861</v>
      </c>
      <c r="HQ51" s="214">
        <v>0</v>
      </c>
      <c r="HR51" s="214">
        <v>1</v>
      </c>
      <c r="HS51" s="214">
        <v>15601</v>
      </c>
      <c r="HT51" s="214">
        <v>0</v>
      </c>
      <c r="HU51" s="214">
        <v>1</v>
      </c>
      <c r="HV51" s="214">
        <v>20047</v>
      </c>
      <c r="HW51" s="214">
        <v>0</v>
      </c>
      <c r="HX51" s="214">
        <v>0</v>
      </c>
      <c r="HY51" s="214">
        <v>20173</v>
      </c>
      <c r="HZ51" s="214">
        <v>0</v>
      </c>
      <c r="IA51" s="214">
        <v>3</v>
      </c>
      <c r="IB51" s="214"/>
      <c r="IC51" s="214">
        <v>0</v>
      </c>
      <c r="ID51" s="214"/>
      <c r="IE51" s="214"/>
      <c r="IF51" s="214">
        <v>0</v>
      </c>
      <c r="IG51" s="214"/>
      <c r="IH51" s="214"/>
      <c r="II51" s="214">
        <v>0</v>
      </c>
      <c r="IJ51" s="214"/>
      <c r="IK51" s="214"/>
      <c r="IL51" s="214">
        <v>0</v>
      </c>
      <c r="IM51" s="214"/>
      <c r="IN51" s="214"/>
      <c r="IO51" s="214">
        <v>0</v>
      </c>
      <c r="IP51" s="214"/>
      <c r="IQ51" s="214"/>
      <c r="IR51" s="214">
        <v>0</v>
      </c>
      <c r="IS51" s="327"/>
      <c r="IT51">
        <v>501</v>
      </c>
      <c r="IU51">
        <v>465</v>
      </c>
      <c r="IV51">
        <v>0</v>
      </c>
      <c r="IW51">
        <v>559</v>
      </c>
      <c r="IX51">
        <v>498</v>
      </c>
      <c r="IY51">
        <v>3</v>
      </c>
      <c r="IZ51">
        <v>610</v>
      </c>
      <c r="JA51">
        <v>316</v>
      </c>
      <c r="JB51">
        <v>2</v>
      </c>
      <c r="JC51">
        <v>596</v>
      </c>
      <c r="JD51">
        <v>447</v>
      </c>
      <c r="JE51">
        <v>1</v>
      </c>
      <c r="JF51">
        <v>572</v>
      </c>
      <c r="JG51">
        <v>345</v>
      </c>
      <c r="JH51">
        <v>2</v>
      </c>
      <c r="JI51">
        <v>644</v>
      </c>
      <c r="JJ51">
        <v>481</v>
      </c>
      <c r="JK51">
        <v>1</v>
      </c>
      <c r="KD51" s="326">
        <v>1336</v>
      </c>
      <c r="KE51" s="214">
        <v>1048</v>
      </c>
      <c r="KF51" s="214">
        <v>8</v>
      </c>
      <c r="KG51" s="214">
        <v>1503</v>
      </c>
      <c r="KH51" s="214">
        <v>1041</v>
      </c>
      <c r="KI51" s="214">
        <v>7</v>
      </c>
      <c r="KJ51" s="214">
        <v>1389</v>
      </c>
      <c r="KK51" s="214">
        <v>1154</v>
      </c>
      <c r="KL51" s="214">
        <v>9</v>
      </c>
      <c r="KM51" s="214">
        <v>1431</v>
      </c>
      <c r="KN51" s="214">
        <v>1231</v>
      </c>
      <c r="KO51" s="214">
        <v>6</v>
      </c>
      <c r="KP51" s="214">
        <v>1456</v>
      </c>
      <c r="KQ51" s="214">
        <v>1235</v>
      </c>
      <c r="KR51" s="214">
        <v>6</v>
      </c>
      <c r="KS51" s="214">
        <v>1694</v>
      </c>
      <c r="KT51" s="214">
        <v>1290</v>
      </c>
      <c r="KU51" s="214">
        <v>6</v>
      </c>
      <c r="KV51" s="214"/>
      <c r="KW51" s="214"/>
      <c r="KX51" s="214"/>
      <c r="KY51" s="214"/>
      <c r="KZ51" s="214"/>
      <c r="LA51" s="214"/>
      <c r="LB51" s="214"/>
      <c r="LC51" s="214"/>
      <c r="LD51" s="214"/>
      <c r="LE51" s="214"/>
      <c r="LF51" s="214"/>
      <c r="LG51" s="214"/>
      <c r="LH51" s="214"/>
      <c r="LI51" s="214"/>
      <c r="LJ51" s="214"/>
      <c r="LK51" s="214"/>
      <c r="LL51" s="214"/>
      <c r="LM51" s="327"/>
      <c r="LN51">
        <v>50</v>
      </c>
      <c r="LO51">
        <v>106</v>
      </c>
      <c r="LP51">
        <v>0</v>
      </c>
      <c r="LQ51">
        <v>54</v>
      </c>
      <c r="LR51">
        <v>116</v>
      </c>
      <c r="LS51">
        <v>0</v>
      </c>
      <c r="LT51">
        <v>76</v>
      </c>
      <c r="LU51">
        <v>128</v>
      </c>
      <c r="LV51">
        <v>2</v>
      </c>
      <c r="LW51">
        <v>56</v>
      </c>
      <c r="LX51">
        <v>107</v>
      </c>
      <c r="LY51">
        <v>1</v>
      </c>
      <c r="LZ51">
        <v>66</v>
      </c>
      <c r="MA51">
        <v>123</v>
      </c>
      <c r="MB51">
        <v>2</v>
      </c>
      <c r="MC51">
        <v>75</v>
      </c>
      <c r="MD51">
        <v>141</v>
      </c>
      <c r="ME51">
        <v>1</v>
      </c>
      <c r="MX51" s="328">
        <v>20170316</v>
      </c>
      <c r="MY51">
        <f t="shared" si="11"/>
        <v>27935</v>
      </c>
      <c r="MZ51">
        <f t="shared" si="11"/>
        <v>5320</v>
      </c>
      <c r="NA51">
        <f t="shared" si="11"/>
        <v>97</v>
      </c>
      <c r="NB51">
        <f t="shared" si="10"/>
        <v>29036</v>
      </c>
      <c r="NC51">
        <f t="shared" si="10"/>
        <v>5714</v>
      </c>
      <c r="ND51">
        <f t="shared" si="10"/>
        <v>112</v>
      </c>
      <c r="NE51">
        <f t="shared" si="10"/>
        <v>27532</v>
      </c>
      <c r="NF51">
        <f t="shared" si="10"/>
        <v>5482</v>
      </c>
      <c r="NG51">
        <f t="shared" si="10"/>
        <v>130</v>
      </c>
      <c r="NH51">
        <f t="shared" si="10"/>
        <v>26039</v>
      </c>
      <c r="NI51">
        <f t="shared" si="10"/>
        <v>5744</v>
      </c>
      <c r="NJ51">
        <f t="shared" ref="NJ51:NS70" si="13">SUM(M51+AW51+CG51+DQ51+FA51+GK51+HU51+JE51+KO51+LY51)</f>
        <v>97</v>
      </c>
      <c r="NK51">
        <f t="shared" si="13"/>
        <v>30576</v>
      </c>
      <c r="NL51">
        <f t="shared" si="13"/>
        <v>5373</v>
      </c>
      <c r="NM51">
        <f t="shared" si="13"/>
        <v>84</v>
      </c>
      <c r="NN51">
        <f t="shared" si="13"/>
        <v>32037</v>
      </c>
      <c r="NO51">
        <f t="shared" si="9"/>
        <v>5983</v>
      </c>
      <c r="NP51">
        <f t="shared" si="9"/>
        <v>105</v>
      </c>
      <c r="NQ51">
        <f t="shared" si="9"/>
        <v>0</v>
      </c>
      <c r="NR51">
        <f t="shared" si="9"/>
        <v>0</v>
      </c>
      <c r="NS51">
        <f t="shared" si="9"/>
        <v>0</v>
      </c>
      <c r="NT51">
        <f t="shared" si="9"/>
        <v>0</v>
      </c>
      <c r="NU51">
        <f t="shared" si="9"/>
        <v>0</v>
      </c>
      <c r="NV51">
        <f t="shared" si="9"/>
        <v>0</v>
      </c>
      <c r="NW51">
        <f t="shared" si="9"/>
        <v>0</v>
      </c>
      <c r="NX51">
        <f t="shared" si="9"/>
        <v>0</v>
      </c>
      <c r="NY51">
        <f t="shared" si="8"/>
        <v>0</v>
      </c>
      <c r="NZ51">
        <f t="shared" si="8"/>
        <v>0</v>
      </c>
      <c r="OA51">
        <f t="shared" si="8"/>
        <v>0</v>
      </c>
      <c r="OB51">
        <f t="shared" si="8"/>
        <v>0</v>
      </c>
      <c r="OC51">
        <f t="shared" si="12"/>
        <v>0</v>
      </c>
      <c r="OD51">
        <f t="shared" si="12"/>
        <v>0</v>
      </c>
      <c r="OE51">
        <f t="shared" si="12"/>
        <v>0</v>
      </c>
      <c r="OF51">
        <f t="shared" si="12"/>
        <v>0</v>
      </c>
      <c r="OG51">
        <f t="shared" si="12"/>
        <v>0</v>
      </c>
      <c r="OH51">
        <f t="shared" si="12"/>
        <v>0</v>
      </c>
      <c r="OI51" s="329"/>
      <c r="OJ51" s="330">
        <f t="shared" si="5"/>
        <v>173155</v>
      </c>
      <c r="OK51" s="331">
        <f t="shared" si="5"/>
        <v>33616</v>
      </c>
      <c r="OL51" s="332">
        <f t="shared" si="5"/>
        <v>625</v>
      </c>
      <c r="OM51">
        <v>20170419</v>
      </c>
    </row>
    <row r="52" spans="1:403">
      <c r="A52" t="s">
        <v>94</v>
      </c>
      <c r="B52" s="326">
        <v>355</v>
      </c>
      <c r="C52" s="214">
        <v>186</v>
      </c>
      <c r="D52" s="214">
        <v>3</v>
      </c>
      <c r="E52" s="214">
        <v>298</v>
      </c>
      <c r="F52" s="214">
        <v>193</v>
      </c>
      <c r="G52" s="214">
        <v>6</v>
      </c>
      <c r="H52" s="214">
        <v>400</v>
      </c>
      <c r="I52" s="214">
        <v>190</v>
      </c>
      <c r="J52" s="214">
        <v>15</v>
      </c>
      <c r="K52" s="214">
        <v>366</v>
      </c>
      <c r="L52" s="214">
        <v>233</v>
      </c>
      <c r="M52" s="214">
        <v>12</v>
      </c>
      <c r="N52" s="214">
        <v>338</v>
      </c>
      <c r="O52" s="214">
        <v>178</v>
      </c>
      <c r="P52" s="214">
        <v>7</v>
      </c>
      <c r="Q52" s="214">
        <v>415</v>
      </c>
      <c r="R52" s="214">
        <v>253</v>
      </c>
      <c r="S52" s="214">
        <v>10</v>
      </c>
      <c r="T52" s="214"/>
      <c r="U52" s="214"/>
      <c r="V52" s="214"/>
      <c r="W52" s="214"/>
      <c r="X52" s="214"/>
      <c r="Y52" s="214"/>
      <c r="Z52" s="214"/>
      <c r="AA52" s="214"/>
      <c r="AB52" s="214"/>
      <c r="AC52" s="214"/>
      <c r="AD52" s="214"/>
      <c r="AE52" s="214"/>
      <c r="AF52" s="214"/>
      <c r="AG52" s="214"/>
      <c r="AH52" s="214"/>
      <c r="AI52" s="214"/>
      <c r="AJ52" s="214"/>
      <c r="AK52" s="327"/>
      <c r="AL52">
        <v>305</v>
      </c>
      <c r="AM52">
        <v>119</v>
      </c>
      <c r="AN52">
        <v>3</v>
      </c>
      <c r="AO52">
        <v>280</v>
      </c>
      <c r="AP52">
        <v>140</v>
      </c>
      <c r="AQ52">
        <v>0</v>
      </c>
      <c r="AR52">
        <v>372</v>
      </c>
      <c r="AS52">
        <v>89</v>
      </c>
      <c r="AT52">
        <v>1</v>
      </c>
      <c r="AU52">
        <v>360</v>
      </c>
      <c r="AV52">
        <v>84</v>
      </c>
      <c r="AW52">
        <v>0</v>
      </c>
      <c r="AX52">
        <v>327</v>
      </c>
      <c r="AY52">
        <v>82</v>
      </c>
      <c r="AZ52">
        <v>0</v>
      </c>
      <c r="BA52">
        <v>393</v>
      </c>
      <c r="BB52">
        <v>71</v>
      </c>
      <c r="BC52">
        <v>0</v>
      </c>
      <c r="BV52" s="326">
        <v>66</v>
      </c>
      <c r="BW52" s="214">
        <v>12</v>
      </c>
      <c r="BX52" s="214">
        <v>0</v>
      </c>
      <c r="BY52" s="214">
        <v>105</v>
      </c>
      <c r="BZ52" s="214">
        <v>30</v>
      </c>
      <c r="CA52" s="214">
        <v>0</v>
      </c>
      <c r="CB52" s="214">
        <v>108</v>
      </c>
      <c r="CC52" s="214">
        <v>23</v>
      </c>
      <c r="CD52" s="214">
        <v>0</v>
      </c>
      <c r="CE52" s="214">
        <v>97</v>
      </c>
      <c r="CF52" s="214">
        <v>17</v>
      </c>
      <c r="CG52" s="214">
        <v>0</v>
      </c>
      <c r="CH52" s="214">
        <v>88</v>
      </c>
      <c r="CI52" s="214">
        <v>14</v>
      </c>
      <c r="CJ52" s="214">
        <v>0</v>
      </c>
      <c r="CK52" s="214">
        <v>121</v>
      </c>
      <c r="CL52" s="214">
        <v>16</v>
      </c>
      <c r="CM52" s="214">
        <v>0</v>
      </c>
      <c r="CN52" s="214"/>
      <c r="CO52" s="214"/>
      <c r="CP52" s="214"/>
      <c r="CQ52" s="214"/>
      <c r="CR52" s="214"/>
      <c r="CS52" s="214"/>
      <c r="CT52" s="214"/>
      <c r="CU52" s="214"/>
      <c r="CV52" s="214"/>
      <c r="CW52" s="214"/>
      <c r="CX52" s="214"/>
      <c r="CY52" s="214"/>
      <c r="CZ52" s="214"/>
      <c r="DA52" s="214"/>
      <c r="DB52" s="214"/>
      <c r="DC52" s="214"/>
      <c r="DD52" s="214"/>
      <c r="DE52" s="327"/>
      <c r="DF52">
        <v>345</v>
      </c>
      <c r="DG52">
        <v>140</v>
      </c>
      <c r="DH52">
        <v>1</v>
      </c>
      <c r="DI52">
        <v>302</v>
      </c>
      <c r="DJ52">
        <v>72</v>
      </c>
      <c r="DK52">
        <v>0</v>
      </c>
      <c r="DL52">
        <v>304</v>
      </c>
      <c r="DM52">
        <v>49</v>
      </c>
      <c r="DN52">
        <v>0</v>
      </c>
      <c r="DO52">
        <v>316</v>
      </c>
      <c r="DP52">
        <v>55</v>
      </c>
      <c r="DQ52">
        <v>0</v>
      </c>
      <c r="DR52">
        <v>283</v>
      </c>
      <c r="DS52">
        <v>51</v>
      </c>
      <c r="DT52">
        <v>0</v>
      </c>
      <c r="DU52">
        <v>354</v>
      </c>
      <c r="DV52">
        <v>65</v>
      </c>
      <c r="DW52">
        <v>0</v>
      </c>
      <c r="EP52" s="326">
        <v>228</v>
      </c>
      <c r="EQ52" s="214">
        <v>27</v>
      </c>
      <c r="ER52" s="214">
        <v>6</v>
      </c>
      <c r="ES52" s="214">
        <v>221</v>
      </c>
      <c r="ET52" s="214">
        <v>7</v>
      </c>
      <c r="EU52" s="214">
        <v>1</v>
      </c>
      <c r="EV52" s="214">
        <v>204</v>
      </c>
      <c r="EW52" s="214">
        <v>56</v>
      </c>
      <c r="EX52" s="214">
        <v>1</v>
      </c>
      <c r="EY52" s="214">
        <v>275</v>
      </c>
      <c r="EZ52" s="214">
        <v>120</v>
      </c>
      <c r="FA52" s="214">
        <v>4</v>
      </c>
      <c r="FB52" s="214">
        <v>264</v>
      </c>
      <c r="FC52" s="214">
        <v>83</v>
      </c>
      <c r="FD52" s="214">
        <v>3</v>
      </c>
      <c r="FE52" s="214">
        <v>319</v>
      </c>
      <c r="FF52" s="214">
        <v>44</v>
      </c>
      <c r="FG52" s="214">
        <v>3</v>
      </c>
      <c r="FH52" s="214"/>
      <c r="FI52" s="214"/>
      <c r="FJ52" s="214"/>
      <c r="FK52" s="214"/>
      <c r="FL52" s="214"/>
      <c r="FM52" s="214"/>
      <c r="FN52" s="214"/>
      <c r="FO52" s="214"/>
      <c r="FP52" s="214"/>
      <c r="FQ52" s="214"/>
      <c r="FR52" s="214"/>
      <c r="FS52" s="214"/>
      <c r="FT52" s="214"/>
      <c r="FU52" s="214"/>
      <c r="FV52" s="214"/>
      <c r="FW52" s="214"/>
      <c r="FX52" s="214"/>
      <c r="FY52" s="327"/>
      <c r="FZ52">
        <v>417</v>
      </c>
      <c r="GA52">
        <v>37</v>
      </c>
      <c r="GB52">
        <v>1</v>
      </c>
      <c r="GC52">
        <v>446</v>
      </c>
      <c r="GD52">
        <v>32</v>
      </c>
      <c r="GE52">
        <v>0</v>
      </c>
      <c r="GF52">
        <v>624</v>
      </c>
      <c r="GG52">
        <v>46</v>
      </c>
      <c r="GH52">
        <v>0</v>
      </c>
      <c r="GI52">
        <v>647</v>
      </c>
      <c r="GJ52">
        <v>64</v>
      </c>
      <c r="GK52">
        <v>2</v>
      </c>
      <c r="GL52">
        <v>600</v>
      </c>
      <c r="GM52">
        <v>93</v>
      </c>
      <c r="GN52">
        <v>0</v>
      </c>
      <c r="GO52">
        <v>812</v>
      </c>
      <c r="GP52">
        <v>70</v>
      </c>
      <c r="GQ52">
        <v>1</v>
      </c>
      <c r="HJ52" s="326">
        <v>3796</v>
      </c>
      <c r="HK52" s="214">
        <v>0</v>
      </c>
      <c r="HL52" s="214">
        <v>0</v>
      </c>
      <c r="HM52" s="214">
        <v>3721</v>
      </c>
      <c r="HN52" s="214">
        <v>0</v>
      </c>
      <c r="HO52" s="214">
        <v>0</v>
      </c>
      <c r="HP52" s="214">
        <v>3997</v>
      </c>
      <c r="HQ52" s="214">
        <v>0</v>
      </c>
      <c r="HR52" s="214">
        <v>0</v>
      </c>
      <c r="HS52" s="214">
        <v>4639</v>
      </c>
      <c r="HT52" s="214">
        <v>0</v>
      </c>
      <c r="HU52" s="214">
        <v>0</v>
      </c>
      <c r="HV52" s="214">
        <v>3367</v>
      </c>
      <c r="HW52" s="214">
        <v>0</v>
      </c>
      <c r="HX52" s="214"/>
      <c r="HY52" s="214">
        <v>4724</v>
      </c>
      <c r="HZ52" s="214">
        <v>0</v>
      </c>
      <c r="IA52" s="214">
        <v>0</v>
      </c>
      <c r="IB52" s="214"/>
      <c r="IC52" s="214">
        <v>0</v>
      </c>
      <c r="ID52" s="214"/>
      <c r="IE52" s="214"/>
      <c r="IF52" s="214">
        <v>0</v>
      </c>
      <c r="IG52" s="214"/>
      <c r="IH52" s="214"/>
      <c r="II52" s="214">
        <v>0</v>
      </c>
      <c r="IJ52" s="214"/>
      <c r="IK52" s="214"/>
      <c r="IL52" s="214">
        <v>0</v>
      </c>
      <c r="IM52" s="214"/>
      <c r="IN52" s="214"/>
      <c r="IO52" s="214">
        <v>0</v>
      </c>
      <c r="IP52" s="214"/>
      <c r="IQ52" s="214"/>
      <c r="IR52" s="214">
        <v>0</v>
      </c>
      <c r="IS52" s="327"/>
      <c r="IT52">
        <v>163</v>
      </c>
      <c r="IU52">
        <v>47</v>
      </c>
      <c r="IV52">
        <v>0</v>
      </c>
      <c r="IW52">
        <v>146</v>
      </c>
      <c r="IX52">
        <v>55</v>
      </c>
      <c r="IY52">
        <v>1</v>
      </c>
      <c r="IZ52">
        <v>139</v>
      </c>
      <c r="JA52">
        <v>42</v>
      </c>
      <c r="JB52">
        <v>0</v>
      </c>
      <c r="JC52">
        <v>139</v>
      </c>
      <c r="JD52">
        <v>51</v>
      </c>
      <c r="JE52">
        <v>0</v>
      </c>
      <c r="JF52">
        <v>133</v>
      </c>
      <c r="JG52">
        <v>58</v>
      </c>
      <c r="JH52">
        <v>0</v>
      </c>
      <c r="JI52">
        <v>178</v>
      </c>
      <c r="JJ52">
        <v>44</v>
      </c>
      <c r="JK52">
        <v>0</v>
      </c>
      <c r="KD52" s="326">
        <v>391</v>
      </c>
      <c r="KE52" s="214">
        <v>130</v>
      </c>
      <c r="KF52" s="214">
        <v>0</v>
      </c>
      <c r="KG52" s="214">
        <v>427</v>
      </c>
      <c r="KH52" s="214">
        <v>183</v>
      </c>
      <c r="KI52" s="214">
        <v>0</v>
      </c>
      <c r="KJ52" s="214">
        <v>378</v>
      </c>
      <c r="KK52" s="214">
        <v>143</v>
      </c>
      <c r="KL52" s="214">
        <v>4</v>
      </c>
      <c r="KM52" s="214">
        <v>411</v>
      </c>
      <c r="KN52" s="214">
        <v>187</v>
      </c>
      <c r="KO52" s="214">
        <v>1</v>
      </c>
      <c r="KP52" s="214">
        <v>428</v>
      </c>
      <c r="KQ52" s="214">
        <v>197</v>
      </c>
      <c r="KR52" s="214">
        <v>0</v>
      </c>
      <c r="KS52" s="214">
        <v>456</v>
      </c>
      <c r="KT52" s="214">
        <v>250</v>
      </c>
      <c r="KU52" s="214">
        <v>0</v>
      </c>
      <c r="KV52" s="214"/>
      <c r="KW52" s="214"/>
      <c r="KX52" s="214"/>
      <c r="KY52" s="214"/>
      <c r="KZ52" s="214"/>
      <c r="LA52" s="214"/>
      <c r="LB52" s="214"/>
      <c r="LC52" s="214"/>
      <c r="LD52" s="214"/>
      <c r="LE52" s="214"/>
      <c r="LF52" s="214"/>
      <c r="LG52" s="214"/>
      <c r="LH52" s="214"/>
      <c r="LI52" s="214"/>
      <c r="LJ52" s="214"/>
      <c r="LK52" s="214"/>
      <c r="LL52" s="214"/>
      <c r="LM52" s="327"/>
      <c r="LN52">
        <v>8</v>
      </c>
      <c r="LO52">
        <v>87</v>
      </c>
      <c r="LP52">
        <v>1</v>
      </c>
      <c r="LQ52">
        <v>9</v>
      </c>
      <c r="LR52">
        <v>102</v>
      </c>
      <c r="LS52">
        <v>0</v>
      </c>
      <c r="LT52">
        <v>11</v>
      </c>
      <c r="LU52">
        <v>103</v>
      </c>
      <c r="LV52">
        <v>2</v>
      </c>
      <c r="LW52">
        <v>20</v>
      </c>
      <c r="LX52">
        <v>92</v>
      </c>
      <c r="LY52">
        <v>1</v>
      </c>
      <c r="LZ52">
        <v>11</v>
      </c>
      <c r="MA52">
        <v>87</v>
      </c>
      <c r="MB52">
        <v>1</v>
      </c>
      <c r="MC52">
        <v>18</v>
      </c>
      <c r="MD52">
        <v>109</v>
      </c>
      <c r="ME52">
        <v>0</v>
      </c>
      <c r="MX52" s="328">
        <v>20170316</v>
      </c>
      <c r="MY52">
        <f t="shared" si="11"/>
        <v>6074</v>
      </c>
      <c r="MZ52">
        <f t="shared" si="11"/>
        <v>785</v>
      </c>
      <c r="NA52">
        <f t="shared" si="11"/>
        <v>15</v>
      </c>
      <c r="NB52">
        <f t="shared" si="11"/>
        <v>5955</v>
      </c>
      <c r="NC52">
        <f t="shared" si="11"/>
        <v>814</v>
      </c>
      <c r="ND52">
        <f t="shared" si="11"/>
        <v>8</v>
      </c>
      <c r="NE52">
        <f t="shared" si="11"/>
        <v>6537</v>
      </c>
      <c r="NF52">
        <f t="shared" si="11"/>
        <v>741</v>
      </c>
      <c r="NG52">
        <f t="shared" si="11"/>
        <v>23</v>
      </c>
      <c r="NH52">
        <f t="shared" si="11"/>
        <v>7270</v>
      </c>
      <c r="NI52">
        <f t="shared" si="11"/>
        <v>903</v>
      </c>
      <c r="NJ52">
        <f t="shared" si="13"/>
        <v>20</v>
      </c>
      <c r="NK52">
        <f t="shared" si="13"/>
        <v>5839</v>
      </c>
      <c r="NL52">
        <f t="shared" si="13"/>
        <v>843</v>
      </c>
      <c r="NM52">
        <f t="shared" si="13"/>
        <v>11</v>
      </c>
      <c r="NN52">
        <f t="shared" si="13"/>
        <v>7790</v>
      </c>
      <c r="NO52">
        <f t="shared" si="9"/>
        <v>922</v>
      </c>
      <c r="NP52">
        <f t="shared" si="9"/>
        <v>14</v>
      </c>
      <c r="NQ52">
        <f t="shared" si="9"/>
        <v>0</v>
      </c>
      <c r="NR52">
        <f t="shared" si="9"/>
        <v>0</v>
      </c>
      <c r="NS52">
        <f t="shared" si="9"/>
        <v>0</v>
      </c>
      <c r="NT52">
        <f t="shared" ref="NT52:NX70" si="14">SUM(W52+BG52+CQ52+EA52+FK52+GU52+IE52+JO52+KY52+MI52)</f>
        <v>0</v>
      </c>
      <c r="NU52">
        <f t="shared" si="14"/>
        <v>0</v>
      </c>
      <c r="NV52">
        <f t="shared" si="14"/>
        <v>0</v>
      </c>
      <c r="NW52">
        <f t="shared" si="14"/>
        <v>0</v>
      </c>
      <c r="NX52">
        <f t="shared" si="14"/>
        <v>0</v>
      </c>
      <c r="NY52">
        <f t="shared" si="8"/>
        <v>0</v>
      </c>
      <c r="NZ52">
        <f t="shared" si="8"/>
        <v>0</v>
      </c>
      <c r="OA52">
        <f t="shared" si="8"/>
        <v>0</v>
      </c>
      <c r="OB52">
        <f t="shared" si="8"/>
        <v>0</v>
      </c>
      <c r="OC52">
        <f t="shared" si="12"/>
        <v>0</v>
      </c>
      <c r="OD52">
        <f t="shared" si="12"/>
        <v>0</v>
      </c>
      <c r="OE52">
        <f t="shared" si="12"/>
        <v>0</v>
      </c>
      <c r="OF52">
        <f t="shared" si="12"/>
        <v>0</v>
      </c>
      <c r="OG52">
        <f t="shared" si="12"/>
        <v>0</v>
      </c>
      <c r="OH52">
        <f t="shared" si="12"/>
        <v>0</v>
      </c>
      <c r="OI52" s="329"/>
      <c r="OJ52" s="330">
        <f t="shared" si="5"/>
        <v>39465</v>
      </c>
      <c r="OK52" s="331">
        <f t="shared" si="5"/>
        <v>5008</v>
      </c>
      <c r="OL52" s="332">
        <f t="shared" si="5"/>
        <v>91</v>
      </c>
      <c r="OM52">
        <v>20170411</v>
      </c>
    </row>
    <row r="53" spans="1:403">
      <c r="A53" t="s">
        <v>95</v>
      </c>
      <c r="B53" s="326">
        <v>973</v>
      </c>
      <c r="C53" s="214">
        <v>462</v>
      </c>
      <c r="D53" s="214">
        <v>23</v>
      </c>
      <c r="E53" s="214">
        <v>1031</v>
      </c>
      <c r="F53" s="214">
        <v>567</v>
      </c>
      <c r="G53" s="214">
        <v>39</v>
      </c>
      <c r="H53" s="214">
        <v>1135</v>
      </c>
      <c r="I53" s="214">
        <v>481</v>
      </c>
      <c r="J53" s="214">
        <v>38</v>
      </c>
      <c r="K53" s="214">
        <v>1096</v>
      </c>
      <c r="L53" s="214">
        <v>591</v>
      </c>
      <c r="M53" s="214">
        <v>66</v>
      </c>
      <c r="N53" s="214">
        <v>1051</v>
      </c>
      <c r="O53" s="214">
        <v>589</v>
      </c>
      <c r="P53" s="214">
        <v>32</v>
      </c>
      <c r="Q53" s="214">
        <v>1216</v>
      </c>
      <c r="R53" s="214">
        <v>718</v>
      </c>
      <c r="S53" s="214">
        <v>35</v>
      </c>
      <c r="T53" s="214"/>
      <c r="U53" s="214"/>
      <c r="V53" s="214"/>
      <c r="W53" s="214"/>
      <c r="X53" s="214"/>
      <c r="Y53" s="214"/>
      <c r="Z53" s="214"/>
      <c r="AA53" s="214"/>
      <c r="AB53" s="214"/>
      <c r="AC53" s="214"/>
      <c r="AD53" s="214"/>
      <c r="AE53" s="214"/>
      <c r="AF53" s="214"/>
      <c r="AG53" s="214"/>
      <c r="AH53" s="214"/>
      <c r="AI53" s="214"/>
      <c r="AJ53" s="214"/>
      <c r="AK53" s="327"/>
      <c r="AL53">
        <v>2060</v>
      </c>
      <c r="AM53">
        <v>347</v>
      </c>
      <c r="AN53">
        <v>2</v>
      </c>
      <c r="AO53">
        <v>2095</v>
      </c>
      <c r="AP53">
        <v>440</v>
      </c>
      <c r="AQ53">
        <v>1</v>
      </c>
      <c r="AR53">
        <v>2155</v>
      </c>
      <c r="AS53">
        <v>420</v>
      </c>
      <c r="AT53">
        <v>2</v>
      </c>
      <c r="AU53">
        <v>2259</v>
      </c>
      <c r="AV53">
        <v>460</v>
      </c>
      <c r="AW53">
        <v>1</v>
      </c>
      <c r="AX53">
        <v>2067</v>
      </c>
      <c r="AY53">
        <v>425</v>
      </c>
      <c r="AZ53">
        <v>1</v>
      </c>
      <c r="BA53">
        <v>2623</v>
      </c>
      <c r="BB53">
        <v>509</v>
      </c>
      <c r="BC53">
        <v>7</v>
      </c>
      <c r="BV53" s="326">
        <v>256</v>
      </c>
      <c r="BW53" s="214">
        <v>148</v>
      </c>
      <c r="BX53" s="214">
        <v>2</v>
      </c>
      <c r="BY53" s="214">
        <v>212</v>
      </c>
      <c r="BZ53" s="214">
        <v>243</v>
      </c>
      <c r="CA53" s="214">
        <v>1</v>
      </c>
      <c r="CB53" s="214">
        <v>243</v>
      </c>
      <c r="CC53" s="214">
        <v>208</v>
      </c>
      <c r="CD53" s="214">
        <v>1</v>
      </c>
      <c r="CE53" s="214">
        <v>261</v>
      </c>
      <c r="CF53" s="214">
        <v>208</v>
      </c>
      <c r="CG53" s="214">
        <v>5</v>
      </c>
      <c r="CH53" s="214">
        <v>293</v>
      </c>
      <c r="CI53" s="214">
        <v>221</v>
      </c>
      <c r="CJ53" s="214">
        <v>9</v>
      </c>
      <c r="CK53" s="214">
        <v>358</v>
      </c>
      <c r="CL53" s="214">
        <v>179</v>
      </c>
      <c r="CM53" s="214">
        <v>9</v>
      </c>
      <c r="CN53" s="214"/>
      <c r="CO53" s="214"/>
      <c r="CP53" s="214"/>
      <c r="CQ53" s="214"/>
      <c r="CR53" s="214"/>
      <c r="CS53" s="214"/>
      <c r="CT53" s="214"/>
      <c r="CU53" s="214"/>
      <c r="CV53" s="214"/>
      <c r="CW53" s="214"/>
      <c r="CX53" s="214"/>
      <c r="CY53" s="214"/>
      <c r="CZ53" s="214"/>
      <c r="DA53" s="214"/>
      <c r="DB53" s="214"/>
      <c r="DC53" s="214"/>
      <c r="DD53" s="214"/>
      <c r="DE53" s="327"/>
      <c r="DF53">
        <v>2034</v>
      </c>
      <c r="DG53">
        <v>626</v>
      </c>
      <c r="DH53">
        <v>6</v>
      </c>
      <c r="DI53">
        <v>2236</v>
      </c>
      <c r="DJ53">
        <v>729</v>
      </c>
      <c r="DK53">
        <v>0</v>
      </c>
      <c r="DL53">
        <v>2043</v>
      </c>
      <c r="DM53">
        <v>709</v>
      </c>
      <c r="DN53">
        <v>1</v>
      </c>
      <c r="DO53">
        <v>2305</v>
      </c>
      <c r="DP53">
        <v>792</v>
      </c>
      <c r="DQ53">
        <v>3</v>
      </c>
      <c r="DR53">
        <v>2163</v>
      </c>
      <c r="DS53">
        <v>677</v>
      </c>
      <c r="DT53">
        <v>2</v>
      </c>
      <c r="DU53">
        <v>2237</v>
      </c>
      <c r="DV53">
        <v>885</v>
      </c>
      <c r="DW53">
        <v>2</v>
      </c>
      <c r="EP53" s="326">
        <v>998</v>
      </c>
      <c r="EQ53" s="214">
        <v>1241</v>
      </c>
      <c r="ER53" s="214">
        <v>31</v>
      </c>
      <c r="ES53" s="214">
        <v>1165</v>
      </c>
      <c r="ET53" s="214">
        <v>1150</v>
      </c>
      <c r="EU53" s="214">
        <v>32</v>
      </c>
      <c r="EV53" s="214">
        <v>1219</v>
      </c>
      <c r="EW53" s="214">
        <v>1021</v>
      </c>
      <c r="EX53" s="214">
        <v>39</v>
      </c>
      <c r="EY53" s="214">
        <v>1234</v>
      </c>
      <c r="EZ53" s="214">
        <v>1176</v>
      </c>
      <c r="FA53" s="214">
        <v>37</v>
      </c>
      <c r="FB53" s="214">
        <v>1173</v>
      </c>
      <c r="FC53" s="214">
        <v>1050</v>
      </c>
      <c r="FD53" s="214">
        <v>31</v>
      </c>
      <c r="FE53" s="214">
        <v>1289</v>
      </c>
      <c r="FF53" s="214">
        <v>1188</v>
      </c>
      <c r="FG53" s="214">
        <v>28</v>
      </c>
      <c r="FH53" s="214"/>
      <c r="FI53" s="214"/>
      <c r="FJ53" s="214"/>
      <c r="FK53" s="214"/>
      <c r="FL53" s="214"/>
      <c r="FM53" s="214"/>
      <c r="FN53" s="214"/>
      <c r="FO53" s="214"/>
      <c r="FP53" s="214"/>
      <c r="FQ53" s="214"/>
      <c r="FR53" s="214"/>
      <c r="FS53" s="214"/>
      <c r="FT53" s="214"/>
      <c r="FU53" s="214"/>
      <c r="FV53" s="214"/>
      <c r="FW53" s="214"/>
      <c r="FX53" s="214"/>
      <c r="FY53" s="327"/>
      <c r="FZ53">
        <v>2480</v>
      </c>
      <c r="GA53">
        <v>718</v>
      </c>
      <c r="GB53">
        <v>14</v>
      </c>
      <c r="GC53">
        <v>2416</v>
      </c>
      <c r="GD53">
        <v>684</v>
      </c>
      <c r="GE53">
        <v>22</v>
      </c>
      <c r="GF53">
        <v>2687</v>
      </c>
      <c r="GG53">
        <v>621</v>
      </c>
      <c r="GH53">
        <v>13</v>
      </c>
      <c r="GI53">
        <v>2560</v>
      </c>
      <c r="GJ53">
        <v>824</v>
      </c>
      <c r="GK53">
        <v>6</v>
      </c>
      <c r="GL53">
        <v>2137</v>
      </c>
      <c r="GM53">
        <v>709</v>
      </c>
      <c r="GN53">
        <v>21</v>
      </c>
      <c r="GO53">
        <v>3086</v>
      </c>
      <c r="GP53">
        <v>798</v>
      </c>
      <c r="GQ53">
        <v>6</v>
      </c>
      <c r="HJ53" s="326">
        <v>12518</v>
      </c>
      <c r="HK53" s="214">
        <v>0</v>
      </c>
      <c r="HL53" s="214">
        <v>0</v>
      </c>
      <c r="HM53" s="214">
        <v>14447</v>
      </c>
      <c r="HN53" s="214">
        <v>0</v>
      </c>
      <c r="HO53" s="214">
        <v>3</v>
      </c>
      <c r="HP53" s="214">
        <v>12346</v>
      </c>
      <c r="HQ53" s="214">
        <v>0</v>
      </c>
      <c r="HR53" s="214">
        <v>0</v>
      </c>
      <c r="HS53" s="214">
        <v>15433</v>
      </c>
      <c r="HT53" s="214">
        <v>0</v>
      </c>
      <c r="HU53" s="214">
        <v>2</v>
      </c>
      <c r="HV53" s="214">
        <v>14162</v>
      </c>
      <c r="HW53" s="214">
        <v>0</v>
      </c>
      <c r="HX53" s="214">
        <v>0</v>
      </c>
      <c r="HY53" s="214">
        <v>16145</v>
      </c>
      <c r="HZ53" s="214">
        <v>0</v>
      </c>
      <c r="IA53" s="214">
        <v>1</v>
      </c>
      <c r="IB53" s="214"/>
      <c r="IC53" s="214">
        <v>0</v>
      </c>
      <c r="ID53" s="214"/>
      <c r="IE53" s="214"/>
      <c r="IF53" s="214">
        <v>0</v>
      </c>
      <c r="IG53" s="214"/>
      <c r="IH53" s="214"/>
      <c r="II53" s="214">
        <v>0</v>
      </c>
      <c r="IJ53" s="214"/>
      <c r="IK53" s="214"/>
      <c r="IL53" s="214">
        <v>0</v>
      </c>
      <c r="IM53" s="214"/>
      <c r="IN53" s="214"/>
      <c r="IO53" s="214">
        <v>0</v>
      </c>
      <c r="IP53" s="214"/>
      <c r="IQ53" s="214"/>
      <c r="IR53" s="214">
        <v>0</v>
      </c>
      <c r="IS53" s="327"/>
      <c r="IT53">
        <v>877</v>
      </c>
      <c r="IU53">
        <v>779</v>
      </c>
      <c r="IV53">
        <v>3</v>
      </c>
      <c r="IW53">
        <v>964</v>
      </c>
      <c r="IX53">
        <v>771</v>
      </c>
      <c r="IY53">
        <v>4</v>
      </c>
      <c r="IZ53">
        <v>924</v>
      </c>
      <c r="JA53">
        <v>729</v>
      </c>
      <c r="JB53">
        <v>7</v>
      </c>
      <c r="JC53">
        <v>986</v>
      </c>
      <c r="JD53">
        <v>776</v>
      </c>
      <c r="JE53">
        <v>2</v>
      </c>
      <c r="JF53">
        <v>978</v>
      </c>
      <c r="JG53">
        <v>742</v>
      </c>
      <c r="JH53">
        <v>4</v>
      </c>
      <c r="JI53">
        <v>1123</v>
      </c>
      <c r="JJ53">
        <v>835</v>
      </c>
      <c r="JK53">
        <v>2</v>
      </c>
      <c r="KD53" s="326">
        <v>868</v>
      </c>
      <c r="KE53" s="214">
        <v>1454</v>
      </c>
      <c r="KF53" s="214">
        <v>8</v>
      </c>
      <c r="KG53" s="214">
        <v>1050</v>
      </c>
      <c r="KH53" s="214">
        <v>1611</v>
      </c>
      <c r="KI53" s="214">
        <v>5</v>
      </c>
      <c r="KJ53" s="214">
        <v>999</v>
      </c>
      <c r="KK53" s="214">
        <v>1471</v>
      </c>
      <c r="KL53" s="214">
        <v>5</v>
      </c>
      <c r="KM53" s="214">
        <v>1114</v>
      </c>
      <c r="KN53" s="214">
        <v>1675</v>
      </c>
      <c r="KO53" s="214">
        <v>7</v>
      </c>
      <c r="KP53" s="214">
        <v>1068</v>
      </c>
      <c r="KQ53" s="214">
        <v>1821</v>
      </c>
      <c r="KR53" s="214">
        <v>6</v>
      </c>
      <c r="KS53" s="214">
        <v>1326</v>
      </c>
      <c r="KT53" s="214">
        <v>1984</v>
      </c>
      <c r="KU53" s="214">
        <v>12</v>
      </c>
      <c r="KV53" s="214"/>
      <c r="KW53" s="214"/>
      <c r="KX53" s="214"/>
      <c r="KY53" s="214"/>
      <c r="KZ53" s="214"/>
      <c r="LA53" s="214"/>
      <c r="LB53" s="214"/>
      <c r="LC53" s="214"/>
      <c r="LD53" s="214"/>
      <c r="LE53" s="214"/>
      <c r="LF53" s="214"/>
      <c r="LG53" s="214"/>
      <c r="LH53" s="214"/>
      <c r="LI53" s="214"/>
      <c r="LJ53" s="214"/>
      <c r="LK53" s="214"/>
      <c r="LL53" s="214"/>
      <c r="LM53" s="327"/>
      <c r="LN53">
        <v>61</v>
      </c>
      <c r="LO53">
        <v>386</v>
      </c>
      <c r="LP53">
        <v>3</v>
      </c>
      <c r="LQ53">
        <v>72</v>
      </c>
      <c r="LR53">
        <v>472</v>
      </c>
      <c r="LS53">
        <v>4</v>
      </c>
      <c r="LT53">
        <v>60</v>
      </c>
      <c r="LU53">
        <v>419</v>
      </c>
      <c r="LV53">
        <v>6</v>
      </c>
      <c r="LW53">
        <v>51</v>
      </c>
      <c r="LX53">
        <v>443</v>
      </c>
      <c r="LY53">
        <v>1</v>
      </c>
      <c r="LZ53">
        <v>52</v>
      </c>
      <c r="MA53">
        <v>419</v>
      </c>
      <c r="MB53">
        <v>3</v>
      </c>
      <c r="MC53">
        <v>47</v>
      </c>
      <c r="MD53">
        <v>377</v>
      </c>
      <c r="ME53">
        <v>2</v>
      </c>
      <c r="MX53" s="328">
        <v>20170314</v>
      </c>
      <c r="MY53">
        <f t="shared" si="11"/>
        <v>23125</v>
      </c>
      <c r="MZ53">
        <f t="shared" si="11"/>
        <v>6161</v>
      </c>
      <c r="NA53">
        <f t="shared" si="11"/>
        <v>92</v>
      </c>
      <c r="NB53">
        <f t="shared" si="11"/>
        <v>25688</v>
      </c>
      <c r="NC53">
        <f t="shared" si="11"/>
        <v>6667</v>
      </c>
      <c r="ND53">
        <f t="shared" si="11"/>
        <v>111</v>
      </c>
      <c r="NE53">
        <f t="shared" si="11"/>
        <v>23811</v>
      </c>
      <c r="NF53">
        <f t="shared" si="11"/>
        <v>6079</v>
      </c>
      <c r="NG53">
        <f t="shared" si="11"/>
        <v>112</v>
      </c>
      <c r="NH53">
        <f t="shared" si="11"/>
        <v>27299</v>
      </c>
      <c r="NI53">
        <f t="shared" si="11"/>
        <v>6945</v>
      </c>
      <c r="NJ53">
        <f t="shared" si="13"/>
        <v>130</v>
      </c>
      <c r="NK53">
        <f t="shared" si="13"/>
        <v>25144</v>
      </c>
      <c r="NL53">
        <f t="shared" si="13"/>
        <v>6653</v>
      </c>
      <c r="NM53">
        <f t="shared" si="13"/>
        <v>109</v>
      </c>
      <c r="NN53">
        <f t="shared" si="13"/>
        <v>29450</v>
      </c>
      <c r="NO53">
        <f t="shared" si="13"/>
        <v>7473</v>
      </c>
      <c r="NP53">
        <f t="shared" si="13"/>
        <v>104</v>
      </c>
      <c r="NQ53">
        <f t="shared" si="13"/>
        <v>0</v>
      </c>
      <c r="NR53">
        <f t="shared" si="13"/>
        <v>0</v>
      </c>
      <c r="NS53">
        <f t="shared" si="13"/>
        <v>0</v>
      </c>
      <c r="NT53">
        <f t="shared" si="14"/>
        <v>0</v>
      </c>
      <c r="NU53">
        <f t="shared" si="14"/>
        <v>0</v>
      </c>
      <c r="NV53">
        <f t="shared" si="14"/>
        <v>0</v>
      </c>
      <c r="NW53">
        <f t="shared" si="14"/>
        <v>0</v>
      </c>
      <c r="NX53">
        <f t="shared" si="14"/>
        <v>0</v>
      </c>
      <c r="NY53">
        <f t="shared" si="8"/>
        <v>0</v>
      </c>
      <c r="NZ53">
        <f t="shared" si="8"/>
        <v>0</v>
      </c>
      <c r="OA53">
        <f t="shared" si="8"/>
        <v>0</v>
      </c>
      <c r="OB53">
        <f t="shared" si="8"/>
        <v>0</v>
      </c>
      <c r="OC53">
        <f t="shared" si="12"/>
        <v>0</v>
      </c>
      <c r="OD53">
        <f t="shared" si="12"/>
        <v>0</v>
      </c>
      <c r="OE53">
        <f t="shared" si="12"/>
        <v>0</v>
      </c>
      <c r="OF53">
        <f t="shared" si="12"/>
        <v>0</v>
      </c>
      <c r="OG53">
        <f t="shared" si="12"/>
        <v>0</v>
      </c>
      <c r="OH53">
        <f t="shared" si="12"/>
        <v>0</v>
      </c>
      <c r="OI53" s="329"/>
      <c r="OJ53" s="330">
        <f t="shared" si="5"/>
        <v>154517</v>
      </c>
      <c r="OK53" s="331">
        <f t="shared" si="5"/>
        <v>39978</v>
      </c>
      <c r="OL53" s="332">
        <f t="shared" si="5"/>
        <v>658</v>
      </c>
      <c r="OM53">
        <v>20170420</v>
      </c>
    </row>
    <row r="54" spans="1:403">
      <c r="A54" t="s">
        <v>96</v>
      </c>
      <c r="B54" s="326">
        <v>892</v>
      </c>
      <c r="C54" s="214">
        <v>1215</v>
      </c>
      <c r="D54" s="214">
        <v>8</v>
      </c>
      <c r="E54" s="214">
        <v>827</v>
      </c>
      <c r="F54" s="214">
        <v>1533</v>
      </c>
      <c r="G54" s="214">
        <v>13</v>
      </c>
      <c r="H54" s="214">
        <v>621</v>
      </c>
      <c r="I54" s="214">
        <v>125</v>
      </c>
      <c r="J54" s="214">
        <v>13</v>
      </c>
      <c r="K54" s="214">
        <v>568</v>
      </c>
      <c r="L54" s="214">
        <v>198</v>
      </c>
      <c r="M54" s="214">
        <v>19</v>
      </c>
      <c r="N54" s="214">
        <v>501</v>
      </c>
      <c r="O54" s="214">
        <v>136</v>
      </c>
      <c r="P54" s="214">
        <v>14</v>
      </c>
      <c r="Q54" s="214">
        <v>601</v>
      </c>
      <c r="R54" s="214">
        <v>151</v>
      </c>
      <c r="S54" s="214">
        <v>17</v>
      </c>
      <c r="T54" s="214"/>
      <c r="U54" s="214"/>
      <c r="V54" s="214"/>
      <c r="W54" s="214"/>
      <c r="X54" s="214"/>
      <c r="Y54" s="214"/>
      <c r="Z54" s="214"/>
      <c r="AA54" s="214"/>
      <c r="AB54" s="214"/>
      <c r="AC54" s="214"/>
      <c r="AD54" s="214"/>
      <c r="AE54" s="214"/>
      <c r="AF54" s="214"/>
      <c r="AG54" s="214"/>
      <c r="AH54" s="214"/>
      <c r="AI54" s="214"/>
      <c r="AJ54" s="214"/>
      <c r="AK54" s="327"/>
      <c r="AL54">
        <v>1044</v>
      </c>
      <c r="AM54">
        <v>366</v>
      </c>
      <c r="AN54">
        <v>5</v>
      </c>
      <c r="AO54">
        <v>1167</v>
      </c>
      <c r="AP54">
        <v>371</v>
      </c>
      <c r="AQ54">
        <v>1</v>
      </c>
      <c r="AR54">
        <v>934</v>
      </c>
      <c r="AS54">
        <v>16</v>
      </c>
      <c r="AT54">
        <v>2</v>
      </c>
      <c r="AU54">
        <v>844</v>
      </c>
      <c r="AV54">
        <v>68</v>
      </c>
      <c r="AW54">
        <v>1</v>
      </c>
      <c r="AX54">
        <v>931</v>
      </c>
      <c r="AY54">
        <v>80</v>
      </c>
      <c r="AZ54">
        <v>0</v>
      </c>
      <c r="BA54">
        <v>1022</v>
      </c>
      <c r="BB54">
        <v>82</v>
      </c>
      <c r="BC54">
        <v>0</v>
      </c>
      <c r="BV54" s="326">
        <v>109</v>
      </c>
      <c r="BW54" s="214">
        <v>168</v>
      </c>
      <c r="BX54" s="214">
        <v>0</v>
      </c>
      <c r="BY54" s="214">
        <v>122</v>
      </c>
      <c r="BZ54" s="214">
        <v>190</v>
      </c>
      <c r="CA54" s="214">
        <v>0</v>
      </c>
      <c r="CB54" s="214">
        <v>91</v>
      </c>
      <c r="CC54" s="214">
        <v>55</v>
      </c>
      <c r="CD54" s="214">
        <v>0</v>
      </c>
      <c r="CE54" s="214">
        <v>91</v>
      </c>
      <c r="CF54" s="214">
        <v>55</v>
      </c>
      <c r="CG54" s="214">
        <v>0</v>
      </c>
      <c r="CH54" s="214">
        <v>108</v>
      </c>
      <c r="CI54" s="214">
        <v>53</v>
      </c>
      <c r="CJ54" s="214">
        <v>0</v>
      </c>
      <c r="CK54" s="214">
        <v>80</v>
      </c>
      <c r="CL54" s="214">
        <v>36</v>
      </c>
      <c r="CM54" s="214">
        <v>0</v>
      </c>
      <c r="CN54" s="214"/>
      <c r="CO54" s="214"/>
      <c r="CP54" s="214"/>
      <c r="CQ54" s="214"/>
      <c r="CR54" s="214"/>
      <c r="CS54" s="214"/>
      <c r="CT54" s="214"/>
      <c r="CU54" s="214"/>
      <c r="CV54" s="214"/>
      <c r="CW54" s="214"/>
      <c r="CX54" s="214"/>
      <c r="CY54" s="214"/>
      <c r="CZ54" s="214"/>
      <c r="DA54" s="214"/>
      <c r="DB54" s="214"/>
      <c r="DC54" s="214"/>
      <c r="DD54" s="214"/>
      <c r="DE54" s="327"/>
      <c r="DF54">
        <v>526</v>
      </c>
      <c r="DG54">
        <v>210</v>
      </c>
      <c r="DH54">
        <v>8</v>
      </c>
      <c r="DI54">
        <v>510</v>
      </c>
      <c r="DJ54">
        <v>163</v>
      </c>
      <c r="DK54">
        <v>3</v>
      </c>
      <c r="DL54">
        <v>415</v>
      </c>
      <c r="DM54">
        <v>7</v>
      </c>
      <c r="DN54">
        <v>0</v>
      </c>
      <c r="DO54">
        <v>382</v>
      </c>
      <c r="DP54">
        <v>41</v>
      </c>
      <c r="DQ54">
        <v>1</v>
      </c>
      <c r="DR54">
        <v>336</v>
      </c>
      <c r="DS54">
        <v>37</v>
      </c>
      <c r="DT54">
        <v>1</v>
      </c>
      <c r="DU54">
        <v>413</v>
      </c>
      <c r="DV54">
        <v>50</v>
      </c>
      <c r="DW54">
        <v>0</v>
      </c>
      <c r="EP54" s="326">
        <v>299</v>
      </c>
      <c r="EQ54" s="214">
        <v>274</v>
      </c>
      <c r="ER54" s="214">
        <v>3</v>
      </c>
      <c r="ES54" s="214">
        <v>278</v>
      </c>
      <c r="ET54" s="214">
        <v>216</v>
      </c>
      <c r="EU54" s="214">
        <v>8</v>
      </c>
      <c r="EV54" s="214">
        <v>302</v>
      </c>
      <c r="EW54" s="214">
        <v>177</v>
      </c>
      <c r="EX54" s="214">
        <v>9</v>
      </c>
      <c r="EY54" s="214">
        <v>334</v>
      </c>
      <c r="EZ54" s="214">
        <v>224</v>
      </c>
      <c r="FA54" s="214">
        <v>6</v>
      </c>
      <c r="FB54" s="214">
        <v>340</v>
      </c>
      <c r="FC54" s="214">
        <v>164</v>
      </c>
      <c r="FD54" s="214">
        <v>8</v>
      </c>
      <c r="FE54" s="214">
        <v>406</v>
      </c>
      <c r="FF54" s="214">
        <v>177</v>
      </c>
      <c r="FG54" s="214">
        <v>11</v>
      </c>
      <c r="FH54" s="214"/>
      <c r="FI54" s="214"/>
      <c r="FJ54" s="214"/>
      <c r="FK54" s="214"/>
      <c r="FL54" s="214"/>
      <c r="FM54" s="214"/>
      <c r="FN54" s="214"/>
      <c r="FO54" s="214"/>
      <c r="FP54" s="214"/>
      <c r="FQ54" s="214"/>
      <c r="FR54" s="214"/>
      <c r="FS54" s="214"/>
      <c r="FT54" s="214"/>
      <c r="FU54" s="214"/>
      <c r="FV54" s="214"/>
      <c r="FW54" s="214"/>
      <c r="FX54" s="214"/>
      <c r="FY54" s="327"/>
      <c r="FZ54">
        <v>628</v>
      </c>
      <c r="GA54">
        <v>216</v>
      </c>
      <c r="GB54">
        <v>1</v>
      </c>
      <c r="GC54">
        <v>587</v>
      </c>
      <c r="GD54">
        <v>225</v>
      </c>
      <c r="GE54">
        <v>3</v>
      </c>
      <c r="GF54">
        <v>644</v>
      </c>
      <c r="GG54">
        <v>209</v>
      </c>
      <c r="GH54">
        <v>0</v>
      </c>
      <c r="GI54">
        <v>661</v>
      </c>
      <c r="GJ54">
        <v>223</v>
      </c>
      <c r="GK54">
        <v>2</v>
      </c>
      <c r="GL54">
        <v>611</v>
      </c>
      <c r="GM54">
        <v>240</v>
      </c>
      <c r="GN54">
        <v>1</v>
      </c>
      <c r="GO54">
        <v>669</v>
      </c>
      <c r="GP54">
        <v>205</v>
      </c>
      <c r="GQ54">
        <v>1</v>
      </c>
      <c r="HJ54" s="326">
        <v>2979</v>
      </c>
      <c r="HK54" s="214">
        <v>0</v>
      </c>
      <c r="HL54" s="214">
        <v>0</v>
      </c>
      <c r="HM54" s="214">
        <v>3138</v>
      </c>
      <c r="HN54" s="214">
        <v>0</v>
      </c>
      <c r="HO54" s="214">
        <v>0</v>
      </c>
      <c r="HP54" s="214">
        <v>2342</v>
      </c>
      <c r="HQ54" s="214">
        <v>0</v>
      </c>
      <c r="HR54" s="214">
        <v>0</v>
      </c>
      <c r="HS54" s="214">
        <v>3608</v>
      </c>
      <c r="HT54" s="214">
        <v>0</v>
      </c>
      <c r="HU54" s="214">
        <v>0</v>
      </c>
      <c r="HV54" s="214">
        <v>2702</v>
      </c>
      <c r="HW54" s="214">
        <v>0</v>
      </c>
      <c r="HX54" s="214">
        <v>0</v>
      </c>
      <c r="HY54" s="214">
        <v>3636</v>
      </c>
      <c r="HZ54" s="214">
        <v>0</v>
      </c>
      <c r="IA54" s="214">
        <v>0</v>
      </c>
      <c r="IB54" s="214"/>
      <c r="IC54" s="214">
        <v>0</v>
      </c>
      <c r="ID54" s="214"/>
      <c r="IE54" s="214"/>
      <c r="IF54" s="214">
        <v>0</v>
      </c>
      <c r="IG54" s="214"/>
      <c r="IH54" s="214"/>
      <c r="II54" s="214">
        <v>0</v>
      </c>
      <c r="IJ54" s="214"/>
      <c r="IK54" s="214"/>
      <c r="IL54" s="214">
        <v>0</v>
      </c>
      <c r="IM54" s="214"/>
      <c r="IN54" s="214"/>
      <c r="IO54" s="214">
        <v>0</v>
      </c>
      <c r="IP54" s="214"/>
      <c r="IQ54" s="214"/>
      <c r="IR54" s="214">
        <v>0</v>
      </c>
      <c r="IS54" s="327"/>
      <c r="IT54">
        <v>309</v>
      </c>
      <c r="IU54">
        <v>92</v>
      </c>
      <c r="IV54">
        <v>0</v>
      </c>
      <c r="IW54">
        <v>357</v>
      </c>
      <c r="IX54">
        <v>101</v>
      </c>
      <c r="IY54">
        <v>0</v>
      </c>
      <c r="IZ54">
        <v>310</v>
      </c>
      <c r="JA54">
        <v>138</v>
      </c>
      <c r="JB54">
        <v>0</v>
      </c>
      <c r="JC54">
        <v>374</v>
      </c>
      <c r="JD54">
        <v>131</v>
      </c>
      <c r="JE54">
        <v>1</v>
      </c>
      <c r="JF54">
        <v>368</v>
      </c>
      <c r="JG54">
        <v>98</v>
      </c>
      <c r="JH54">
        <v>0</v>
      </c>
      <c r="JI54">
        <v>416</v>
      </c>
      <c r="JJ54">
        <v>118</v>
      </c>
      <c r="JK54">
        <v>0</v>
      </c>
      <c r="KD54" s="326">
        <v>487</v>
      </c>
      <c r="KE54" s="214">
        <v>265</v>
      </c>
      <c r="KF54" s="214">
        <v>3</v>
      </c>
      <c r="KG54" s="214">
        <v>506</v>
      </c>
      <c r="KH54" s="214">
        <v>204</v>
      </c>
      <c r="KI54" s="214">
        <v>4</v>
      </c>
      <c r="KJ54" s="214">
        <v>569</v>
      </c>
      <c r="KK54" s="214">
        <v>281</v>
      </c>
      <c r="KL54" s="214">
        <v>2</v>
      </c>
      <c r="KM54" s="214">
        <v>549</v>
      </c>
      <c r="KN54" s="214">
        <v>230</v>
      </c>
      <c r="KO54" s="214">
        <v>2</v>
      </c>
      <c r="KP54" s="214">
        <v>574</v>
      </c>
      <c r="KQ54" s="214">
        <v>346</v>
      </c>
      <c r="KR54" s="214">
        <v>0</v>
      </c>
      <c r="KS54" s="214">
        <v>646</v>
      </c>
      <c r="KT54" s="214">
        <v>357</v>
      </c>
      <c r="KU54" s="214">
        <v>1</v>
      </c>
      <c r="KV54" s="214"/>
      <c r="KW54" s="214"/>
      <c r="KX54" s="214"/>
      <c r="KY54" s="214"/>
      <c r="KZ54" s="214"/>
      <c r="LA54" s="214"/>
      <c r="LB54" s="214"/>
      <c r="LC54" s="214"/>
      <c r="LD54" s="214"/>
      <c r="LE54" s="214"/>
      <c r="LF54" s="214"/>
      <c r="LG54" s="214"/>
      <c r="LH54" s="214"/>
      <c r="LI54" s="214"/>
      <c r="LJ54" s="214"/>
      <c r="LK54" s="214"/>
      <c r="LL54" s="214"/>
      <c r="LM54" s="327"/>
      <c r="LN54">
        <v>37</v>
      </c>
      <c r="LO54">
        <v>703</v>
      </c>
      <c r="LP54">
        <v>2</v>
      </c>
      <c r="LQ54">
        <v>20</v>
      </c>
      <c r="LR54">
        <v>760</v>
      </c>
      <c r="LS54">
        <v>0</v>
      </c>
      <c r="LT54">
        <v>23</v>
      </c>
      <c r="LU54">
        <v>1</v>
      </c>
      <c r="LV54">
        <v>3</v>
      </c>
      <c r="LW54">
        <v>36</v>
      </c>
      <c r="LX54">
        <v>10</v>
      </c>
      <c r="LY54">
        <v>1</v>
      </c>
      <c r="LZ54">
        <v>32</v>
      </c>
      <c r="MA54">
        <v>19</v>
      </c>
      <c r="MB54">
        <v>3</v>
      </c>
      <c r="MC54">
        <v>40</v>
      </c>
      <c r="MD54">
        <v>15</v>
      </c>
      <c r="ME54">
        <v>1</v>
      </c>
      <c r="MX54" s="328">
        <v>20170314</v>
      </c>
      <c r="MY54">
        <f t="shared" si="11"/>
        <v>7310</v>
      </c>
      <c r="MZ54">
        <f t="shared" si="11"/>
        <v>3509</v>
      </c>
      <c r="NA54">
        <f t="shared" si="11"/>
        <v>30</v>
      </c>
      <c r="NB54">
        <f t="shared" si="11"/>
        <v>7512</v>
      </c>
      <c r="NC54">
        <f t="shared" si="11"/>
        <v>3763</v>
      </c>
      <c r="ND54">
        <f t="shared" si="11"/>
        <v>32</v>
      </c>
      <c r="NE54">
        <f t="shared" si="11"/>
        <v>6251</v>
      </c>
      <c r="NF54">
        <f t="shared" si="11"/>
        <v>1009</v>
      </c>
      <c r="NG54">
        <f t="shared" si="11"/>
        <v>29</v>
      </c>
      <c r="NH54">
        <f t="shared" si="11"/>
        <v>7447</v>
      </c>
      <c r="NI54">
        <f t="shared" si="11"/>
        <v>1180</v>
      </c>
      <c r="NJ54">
        <f t="shared" si="13"/>
        <v>33</v>
      </c>
      <c r="NK54">
        <f t="shared" si="13"/>
        <v>6503</v>
      </c>
      <c r="NL54">
        <f t="shared" si="13"/>
        <v>1173</v>
      </c>
      <c r="NM54">
        <f t="shared" si="13"/>
        <v>27</v>
      </c>
      <c r="NN54">
        <f t="shared" si="13"/>
        <v>7929</v>
      </c>
      <c r="NO54">
        <f t="shared" si="13"/>
        <v>1191</v>
      </c>
      <c r="NP54">
        <f t="shared" si="13"/>
        <v>31</v>
      </c>
      <c r="NQ54">
        <f t="shared" si="13"/>
        <v>0</v>
      </c>
      <c r="NR54">
        <f t="shared" si="13"/>
        <v>0</v>
      </c>
      <c r="NS54">
        <f t="shared" si="13"/>
        <v>0</v>
      </c>
      <c r="NT54">
        <f t="shared" si="14"/>
        <v>0</v>
      </c>
      <c r="NU54">
        <f t="shared" si="14"/>
        <v>0</v>
      </c>
      <c r="NV54">
        <f t="shared" si="14"/>
        <v>0</v>
      </c>
      <c r="NW54">
        <f t="shared" si="14"/>
        <v>0</v>
      </c>
      <c r="NX54">
        <f t="shared" si="14"/>
        <v>0</v>
      </c>
      <c r="NY54">
        <f t="shared" si="8"/>
        <v>0</v>
      </c>
      <c r="NZ54">
        <f t="shared" si="8"/>
        <v>0</v>
      </c>
      <c r="OA54">
        <f t="shared" si="8"/>
        <v>0</v>
      </c>
      <c r="OB54">
        <f t="shared" si="8"/>
        <v>0</v>
      </c>
      <c r="OC54">
        <f t="shared" si="12"/>
        <v>0</v>
      </c>
      <c r="OD54">
        <f t="shared" si="12"/>
        <v>0</v>
      </c>
      <c r="OE54">
        <f t="shared" si="12"/>
        <v>0</v>
      </c>
      <c r="OF54">
        <f t="shared" si="12"/>
        <v>0</v>
      </c>
      <c r="OG54">
        <f t="shared" si="12"/>
        <v>0</v>
      </c>
      <c r="OH54">
        <f t="shared" si="12"/>
        <v>0</v>
      </c>
      <c r="OI54" s="329"/>
      <c r="OJ54" s="330">
        <f t="shared" si="5"/>
        <v>42952</v>
      </c>
      <c r="OK54" s="331">
        <f t="shared" si="5"/>
        <v>11825</v>
      </c>
      <c r="OL54" s="332">
        <f t="shared" si="5"/>
        <v>182</v>
      </c>
      <c r="OM54">
        <v>20170413</v>
      </c>
    </row>
    <row r="55" spans="1:403">
      <c r="A55" t="s">
        <v>97</v>
      </c>
      <c r="B55" s="326">
        <v>1234</v>
      </c>
      <c r="C55" s="214">
        <v>457</v>
      </c>
      <c r="D55" s="214">
        <v>17</v>
      </c>
      <c r="E55" s="214">
        <v>1036</v>
      </c>
      <c r="F55" s="214">
        <v>454</v>
      </c>
      <c r="G55" s="214">
        <v>14</v>
      </c>
      <c r="H55" s="214">
        <v>1183</v>
      </c>
      <c r="I55" s="214">
        <v>425</v>
      </c>
      <c r="J55" s="214">
        <v>21</v>
      </c>
      <c r="K55" s="214">
        <v>1223</v>
      </c>
      <c r="L55" s="214">
        <v>480</v>
      </c>
      <c r="M55" s="214">
        <v>9</v>
      </c>
      <c r="N55" s="214">
        <v>1225</v>
      </c>
      <c r="O55" s="214">
        <v>442</v>
      </c>
      <c r="P55" s="214">
        <v>17</v>
      </c>
      <c r="Q55" s="214">
        <v>1468</v>
      </c>
      <c r="R55" s="214">
        <v>446</v>
      </c>
      <c r="S55" s="214">
        <v>17</v>
      </c>
      <c r="T55" s="214"/>
      <c r="U55" s="214"/>
      <c r="V55" s="214"/>
      <c r="W55" s="214"/>
      <c r="X55" s="214"/>
      <c r="Y55" s="214"/>
      <c r="Z55" s="214"/>
      <c r="AA55" s="214"/>
      <c r="AB55" s="214"/>
      <c r="AC55" s="214"/>
      <c r="AD55" s="214"/>
      <c r="AE55" s="214"/>
      <c r="AF55" s="214"/>
      <c r="AG55" s="214"/>
      <c r="AH55" s="214"/>
      <c r="AI55" s="214"/>
      <c r="AJ55" s="214"/>
      <c r="AK55" s="327"/>
      <c r="AL55">
        <v>1960</v>
      </c>
      <c r="AM55">
        <v>179</v>
      </c>
      <c r="AN55">
        <v>3</v>
      </c>
      <c r="AO55">
        <v>1783</v>
      </c>
      <c r="AP55">
        <v>155</v>
      </c>
      <c r="AQ55">
        <v>2</v>
      </c>
      <c r="AR55">
        <v>1834</v>
      </c>
      <c r="AS55">
        <v>204</v>
      </c>
      <c r="AT55">
        <v>2</v>
      </c>
      <c r="AU55">
        <v>1462</v>
      </c>
      <c r="AV55">
        <v>145</v>
      </c>
      <c r="AW55">
        <v>2</v>
      </c>
      <c r="AX55">
        <v>1669</v>
      </c>
      <c r="AY55">
        <v>186</v>
      </c>
      <c r="AZ55">
        <v>3</v>
      </c>
      <c r="BA55">
        <v>1756</v>
      </c>
      <c r="BB55">
        <v>195</v>
      </c>
      <c r="BC55">
        <v>1</v>
      </c>
      <c r="BV55" s="326">
        <v>271</v>
      </c>
      <c r="BW55" s="214">
        <v>310</v>
      </c>
      <c r="BX55" s="214">
        <v>4</v>
      </c>
      <c r="BY55" s="214">
        <v>263</v>
      </c>
      <c r="BZ55" s="214">
        <v>195</v>
      </c>
      <c r="CA55" s="214">
        <v>2</v>
      </c>
      <c r="CB55" s="214">
        <v>324</v>
      </c>
      <c r="CC55" s="214">
        <v>374</v>
      </c>
      <c r="CD55" s="214">
        <v>0</v>
      </c>
      <c r="CE55" s="214">
        <v>345</v>
      </c>
      <c r="CF55" s="214">
        <v>324</v>
      </c>
      <c r="CG55" s="214">
        <v>1</v>
      </c>
      <c r="CH55" s="214">
        <v>372</v>
      </c>
      <c r="CI55" s="214">
        <v>467</v>
      </c>
      <c r="CJ55" s="214">
        <v>1</v>
      </c>
      <c r="CK55" s="214">
        <v>339</v>
      </c>
      <c r="CL55" s="214">
        <v>541</v>
      </c>
      <c r="CM55" s="214">
        <v>0</v>
      </c>
      <c r="CN55" s="214"/>
      <c r="CO55" s="214"/>
      <c r="CP55" s="214"/>
      <c r="CQ55" s="214"/>
      <c r="CR55" s="214"/>
      <c r="CS55" s="214"/>
      <c r="CT55" s="214"/>
      <c r="CU55" s="214"/>
      <c r="CV55" s="214"/>
      <c r="CW55" s="214"/>
      <c r="CX55" s="214"/>
      <c r="CY55" s="214"/>
      <c r="CZ55" s="214"/>
      <c r="DA55" s="214"/>
      <c r="DB55" s="214"/>
      <c r="DC55" s="214"/>
      <c r="DD55" s="214"/>
      <c r="DE55" s="327"/>
      <c r="DF55">
        <v>1432</v>
      </c>
      <c r="DG55">
        <v>255</v>
      </c>
      <c r="DH55">
        <v>0</v>
      </c>
      <c r="DI55">
        <v>1393</v>
      </c>
      <c r="DJ55">
        <v>243</v>
      </c>
      <c r="DK55">
        <v>1</v>
      </c>
      <c r="DL55">
        <v>1346</v>
      </c>
      <c r="DM55">
        <v>268</v>
      </c>
      <c r="DN55">
        <v>1</v>
      </c>
      <c r="DO55">
        <v>1550</v>
      </c>
      <c r="DP55">
        <v>235</v>
      </c>
      <c r="DQ55">
        <v>3</v>
      </c>
      <c r="DR55">
        <v>1189</v>
      </c>
      <c r="DS55">
        <v>232</v>
      </c>
      <c r="DT55">
        <v>1</v>
      </c>
      <c r="DU55">
        <v>1605</v>
      </c>
      <c r="DV55">
        <v>100</v>
      </c>
      <c r="DW55">
        <v>7</v>
      </c>
      <c r="EP55" s="326">
        <v>609</v>
      </c>
      <c r="EQ55" s="214">
        <v>441</v>
      </c>
      <c r="ER55" s="214">
        <v>18</v>
      </c>
      <c r="ES55" s="214">
        <v>595</v>
      </c>
      <c r="ET55" s="214">
        <v>338</v>
      </c>
      <c r="EU55" s="214">
        <v>18</v>
      </c>
      <c r="EV55" s="214">
        <v>621</v>
      </c>
      <c r="EW55" s="214">
        <v>306</v>
      </c>
      <c r="EX55" s="214">
        <v>18</v>
      </c>
      <c r="EY55" s="214">
        <v>680</v>
      </c>
      <c r="EZ55" s="214">
        <v>395</v>
      </c>
      <c r="FA55" s="214">
        <v>13</v>
      </c>
      <c r="FB55" s="214">
        <v>602</v>
      </c>
      <c r="FC55" s="214">
        <v>336</v>
      </c>
      <c r="FD55" s="214">
        <v>14</v>
      </c>
      <c r="FE55" s="214">
        <v>767</v>
      </c>
      <c r="FF55" s="214">
        <v>64</v>
      </c>
      <c r="FG55" s="214">
        <v>21</v>
      </c>
      <c r="FH55" s="214"/>
      <c r="FI55" s="214"/>
      <c r="FJ55" s="214"/>
      <c r="FK55" s="214"/>
      <c r="FL55" s="214"/>
      <c r="FM55" s="214"/>
      <c r="FN55" s="214"/>
      <c r="FO55" s="214"/>
      <c r="FP55" s="214"/>
      <c r="FQ55" s="214"/>
      <c r="FR55" s="214"/>
      <c r="FS55" s="214"/>
      <c r="FT55" s="214"/>
      <c r="FU55" s="214"/>
      <c r="FV55" s="214"/>
      <c r="FW55" s="214"/>
      <c r="FX55" s="214"/>
      <c r="FY55" s="327"/>
      <c r="FZ55">
        <v>1666</v>
      </c>
      <c r="GA55">
        <v>333</v>
      </c>
      <c r="GB55">
        <v>0</v>
      </c>
      <c r="GC55">
        <v>1657</v>
      </c>
      <c r="GD55">
        <v>333</v>
      </c>
      <c r="GE55">
        <v>5</v>
      </c>
      <c r="GF55">
        <v>1608</v>
      </c>
      <c r="GG55">
        <v>290</v>
      </c>
      <c r="GH55">
        <v>2</v>
      </c>
      <c r="GI55">
        <v>1827</v>
      </c>
      <c r="GJ55">
        <v>299</v>
      </c>
      <c r="GK55">
        <v>1</v>
      </c>
      <c r="GL55">
        <v>1506</v>
      </c>
      <c r="GM55">
        <v>282</v>
      </c>
      <c r="GN55">
        <v>0</v>
      </c>
      <c r="GO55">
        <v>1631</v>
      </c>
      <c r="GP55">
        <v>293</v>
      </c>
      <c r="GQ55">
        <v>9</v>
      </c>
      <c r="HJ55" s="326">
        <v>7591</v>
      </c>
      <c r="HK55" s="214">
        <v>0</v>
      </c>
      <c r="HL55" s="214">
        <v>1</v>
      </c>
      <c r="HM55" s="214">
        <v>6384</v>
      </c>
      <c r="HN55" s="214">
        <v>0</v>
      </c>
      <c r="HO55" s="214">
        <v>0</v>
      </c>
      <c r="HP55" s="214">
        <v>6242</v>
      </c>
      <c r="HQ55" s="214">
        <v>0</v>
      </c>
      <c r="HR55" s="214">
        <v>0</v>
      </c>
      <c r="HS55" s="214">
        <v>7072</v>
      </c>
      <c r="HT55" s="214">
        <v>0</v>
      </c>
      <c r="HU55" s="214">
        <v>0</v>
      </c>
      <c r="HV55" s="214">
        <v>7258</v>
      </c>
      <c r="HW55" s="214">
        <v>0</v>
      </c>
      <c r="HX55" s="214">
        <v>1</v>
      </c>
      <c r="HY55" s="214">
        <v>8645</v>
      </c>
      <c r="HZ55" s="214">
        <v>0</v>
      </c>
      <c r="IA55" s="214">
        <v>1</v>
      </c>
      <c r="IB55" s="214"/>
      <c r="IC55" s="214">
        <v>0</v>
      </c>
      <c r="ID55" s="214"/>
      <c r="IE55" s="214"/>
      <c r="IF55" s="214">
        <v>0</v>
      </c>
      <c r="IG55" s="214"/>
      <c r="IH55" s="214"/>
      <c r="II55" s="214">
        <v>0</v>
      </c>
      <c r="IJ55" s="214"/>
      <c r="IK55" s="214"/>
      <c r="IL55" s="214">
        <v>0</v>
      </c>
      <c r="IM55" s="214"/>
      <c r="IN55" s="214"/>
      <c r="IO55" s="214">
        <v>0</v>
      </c>
      <c r="IP55" s="214"/>
      <c r="IQ55" s="214"/>
      <c r="IR55" s="214">
        <v>0</v>
      </c>
      <c r="IS55" s="327"/>
      <c r="IT55">
        <v>1281</v>
      </c>
      <c r="IU55">
        <v>402</v>
      </c>
      <c r="IV55">
        <v>2</v>
      </c>
      <c r="IW55">
        <v>821</v>
      </c>
      <c r="IX55">
        <v>418</v>
      </c>
      <c r="IY55">
        <v>0</v>
      </c>
      <c r="IZ55">
        <v>853</v>
      </c>
      <c r="JA55">
        <v>365</v>
      </c>
      <c r="JB55">
        <v>1</v>
      </c>
      <c r="JC55">
        <v>938</v>
      </c>
      <c r="JD55">
        <v>446</v>
      </c>
      <c r="JE55">
        <v>1</v>
      </c>
      <c r="JF55">
        <v>919</v>
      </c>
      <c r="JG55">
        <v>389</v>
      </c>
      <c r="JH55">
        <v>0</v>
      </c>
      <c r="JI55">
        <v>761</v>
      </c>
      <c r="JJ55">
        <v>486</v>
      </c>
      <c r="JK55">
        <v>1</v>
      </c>
      <c r="KD55" s="326">
        <v>961</v>
      </c>
      <c r="KE55" s="214">
        <v>303</v>
      </c>
      <c r="KF55" s="214">
        <v>4</v>
      </c>
      <c r="KG55" s="214">
        <v>967</v>
      </c>
      <c r="KH55" s="214">
        <v>322</v>
      </c>
      <c r="KI55" s="214">
        <v>7</v>
      </c>
      <c r="KJ55" s="214">
        <v>925</v>
      </c>
      <c r="KK55" s="214">
        <v>383</v>
      </c>
      <c r="KL55" s="214">
        <v>2</v>
      </c>
      <c r="KM55" s="214">
        <v>1012</v>
      </c>
      <c r="KN55" s="214">
        <v>336</v>
      </c>
      <c r="KO55" s="214">
        <v>5</v>
      </c>
      <c r="KP55" s="214">
        <v>998</v>
      </c>
      <c r="KQ55" s="214">
        <v>467</v>
      </c>
      <c r="KR55" s="214">
        <v>8</v>
      </c>
      <c r="KS55" s="214">
        <v>1162</v>
      </c>
      <c r="KT55" s="214">
        <v>487</v>
      </c>
      <c r="KU55" s="214">
        <v>4</v>
      </c>
      <c r="KV55" s="214"/>
      <c r="KW55" s="214"/>
      <c r="KX55" s="214"/>
      <c r="KY55" s="214"/>
      <c r="KZ55" s="214"/>
      <c r="LA55" s="214"/>
      <c r="LB55" s="214"/>
      <c r="LC55" s="214"/>
      <c r="LD55" s="214"/>
      <c r="LE55" s="214"/>
      <c r="LF55" s="214"/>
      <c r="LG55" s="214"/>
      <c r="LH55" s="214"/>
      <c r="LI55" s="214"/>
      <c r="LJ55" s="214"/>
      <c r="LK55" s="214"/>
      <c r="LL55" s="214"/>
      <c r="LM55" s="327"/>
      <c r="LN55">
        <v>59</v>
      </c>
      <c r="LO55">
        <v>61</v>
      </c>
      <c r="LP55">
        <v>2</v>
      </c>
      <c r="LQ55">
        <v>81</v>
      </c>
      <c r="LR55">
        <v>58</v>
      </c>
      <c r="LS55">
        <v>0</v>
      </c>
      <c r="LT55">
        <v>65</v>
      </c>
      <c r="LU55">
        <v>56</v>
      </c>
      <c r="LV55">
        <v>3</v>
      </c>
      <c r="LW55">
        <v>68</v>
      </c>
      <c r="LX55">
        <v>64</v>
      </c>
      <c r="LY55">
        <v>2</v>
      </c>
      <c r="LZ55">
        <v>78</v>
      </c>
      <c r="MA55">
        <v>48</v>
      </c>
      <c r="MB55">
        <v>2</v>
      </c>
      <c r="MC55">
        <v>77</v>
      </c>
      <c r="MD55">
        <v>317</v>
      </c>
      <c r="ME55">
        <v>2</v>
      </c>
      <c r="MX55" s="328">
        <v>20170322</v>
      </c>
      <c r="MY55">
        <f t="shared" si="11"/>
        <v>17064</v>
      </c>
      <c r="MZ55">
        <f t="shared" si="11"/>
        <v>2741</v>
      </c>
      <c r="NA55">
        <f t="shared" si="11"/>
        <v>51</v>
      </c>
      <c r="NB55">
        <f t="shared" si="11"/>
        <v>14980</v>
      </c>
      <c r="NC55">
        <f t="shared" si="11"/>
        <v>2516</v>
      </c>
      <c r="ND55">
        <f t="shared" si="11"/>
        <v>49</v>
      </c>
      <c r="NE55">
        <f t="shared" si="11"/>
        <v>15001</v>
      </c>
      <c r="NF55">
        <f t="shared" si="11"/>
        <v>2671</v>
      </c>
      <c r="NG55">
        <f t="shared" si="11"/>
        <v>50</v>
      </c>
      <c r="NH55">
        <f t="shared" si="11"/>
        <v>16177</v>
      </c>
      <c r="NI55">
        <f t="shared" si="11"/>
        <v>2724</v>
      </c>
      <c r="NJ55">
        <f t="shared" si="13"/>
        <v>37</v>
      </c>
      <c r="NK55">
        <f t="shared" si="13"/>
        <v>15816</v>
      </c>
      <c r="NL55">
        <f t="shared" si="13"/>
        <v>2849</v>
      </c>
      <c r="NM55">
        <f t="shared" si="13"/>
        <v>47</v>
      </c>
      <c r="NN55">
        <f t="shared" si="13"/>
        <v>18211</v>
      </c>
      <c r="NO55">
        <f t="shared" si="13"/>
        <v>2929</v>
      </c>
      <c r="NP55">
        <f t="shared" si="13"/>
        <v>63</v>
      </c>
      <c r="NQ55">
        <f t="shared" si="13"/>
        <v>0</v>
      </c>
      <c r="NR55">
        <f t="shared" si="13"/>
        <v>0</v>
      </c>
      <c r="NS55">
        <f t="shared" si="13"/>
        <v>0</v>
      </c>
      <c r="NT55">
        <f t="shared" si="14"/>
        <v>0</v>
      </c>
      <c r="NU55">
        <f t="shared" si="14"/>
        <v>0</v>
      </c>
      <c r="NV55">
        <f t="shared" si="14"/>
        <v>0</v>
      </c>
      <c r="NW55">
        <f t="shared" si="14"/>
        <v>0</v>
      </c>
      <c r="NX55">
        <f t="shared" si="14"/>
        <v>0</v>
      </c>
      <c r="NY55">
        <f t="shared" si="8"/>
        <v>0</v>
      </c>
      <c r="NZ55">
        <f t="shared" si="8"/>
        <v>0</v>
      </c>
      <c r="OA55">
        <f t="shared" si="8"/>
        <v>0</v>
      </c>
      <c r="OB55">
        <f t="shared" si="8"/>
        <v>0</v>
      </c>
      <c r="OC55">
        <f t="shared" si="12"/>
        <v>0</v>
      </c>
      <c r="OD55">
        <f t="shared" si="12"/>
        <v>0</v>
      </c>
      <c r="OE55">
        <f t="shared" si="12"/>
        <v>0</v>
      </c>
      <c r="OF55">
        <f t="shared" si="12"/>
        <v>0</v>
      </c>
      <c r="OG55">
        <f t="shared" si="12"/>
        <v>0</v>
      </c>
      <c r="OH55">
        <f t="shared" si="12"/>
        <v>0</v>
      </c>
      <c r="OI55" s="329"/>
      <c r="OJ55" s="330">
        <f t="shared" si="5"/>
        <v>97249</v>
      </c>
      <c r="OK55" s="331">
        <f t="shared" si="5"/>
        <v>16430</v>
      </c>
      <c r="OL55" s="332">
        <f t="shared" si="5"/>
        <v>297</v>
      </c>
      <c r="OM55">
        <v>20170415</v>
      </c>
    </row>
    <row r="56" spans="1:403">
      <c r="A56" t="s">
        <v>98</v>
      </c>
      <c r="B56" s="326">
        <v>817</v>
      </c>
      <c r="C56" s="214">
        <v>945</v>
      </c>
      <c r="D56" s="214">
        <v>43</v>
      </c>
      <c r="E56" s="214">
        <v>812</v>
      </c>
      <c r="F56" s="214">
        <v>866</v>
      </c>
      <c r="G56" s="214">
        <v>43</v>
      </c>
      <c r="H56" s="214">
        <v>913</v>
      </c>
      <c r="I56" s="214">
        <v>869</v>
      </c>
      <c r="J56" s="214">
        <v>43</v>
      </c>
      <c r="K56" s="214">
        <v>918</v>
      </c>
      <c r="L56" s="214">
        <v>1006</v>
      </c>
      <c r="M56" s="214">
        <v>40</v>
      </c>
      <c r="N56" s="214">
        <v>856</v>
      </c>
      <c r="O56" s="214">
        <v>907</v>
      </c>
      <c r="P56" s="214">
        <v>53</v>
      </c>
      <c r="Q56" s="214"/>
      <c r="R56" s="214"/>
      <c r="S56" s="214"/>
      <c r="T56" s="214"/>
      <c r="U56" s="214"/>
      <c r="V56" s="214"/>
      <c r="W56" s="214"/>
      <c r="X56" s="214"/>
      <c r="Y56" s="214"/>
      <c r="Z56" s="214"/>
      <c r="AA56" s="214"/>
      <c r="AB56" s="214"/>
      <c r="AC56" s="214"/>
      <c r="AD56" s="214"/>
      <c r="AE56" s="214"/>
      <c r="AF56" s="214"/>
      <c r="AG56" s="214"/>
      <c r="AH56" s="214"/>
      <c r="AI56" s="214"/>
      <c r="AJ56" s="214"/>
      <c r="AK56" s="327"/>
      <c r="AL56">
        <v>1191</v>
      </c>
      <c r="AM56">
        <v>199</v>
      </c>
      <c r="AN56">
        <v>2</v>
      </c>
      <c r="AO56">
        <v>1037</v>
      </c>
      <c r="AP56">
        <v>197</v>
      </c>
      <c r="AQ56">
        <v>1</v>
      </c>
      <c r="AR56">
        <v>1408</v>
      </c>
      <c r="AS56">
        <v>246</v>
      </c>
      <c r="AT56">
        <v>2</v>
      </c>
      <c r="AU56">
        <v>1298</v>
      </c>
      <c r="AV56">
        <v>230</v>
      </c>
      <c r="AW56">
        <v>5</v>
      </c>
      <c r="AX56">
        <v>1124</v>
      </c>
      <c r="AY56">
        <v>217</v>
      </c>
      <c r="AZ56">
        <v>1</v>
      </c>
      <c r="BV56" s="326">
        <v>265</v>
      </c>
      <c r="BW56" s="214">
        <v>204</v>
      </c>
      <c r="BX56" s="214">
        <v>6</v>
      </c>
      <c r="BY56" s="214">
        <v>260</v>
      </c>
      <c r="BZ56" s="214">
        <v>261</v>
      </c>
      <c r="CA56" s="214">
        <v>1</v>
      </c>
      <c r="CB56" s="214">
        <v>217</v>
      </c>
      <c r="CC56" s="214">
        <v>254</v>
      </c>
      <c r="CD56" s="214">
        <v>0</v>
      </c>
      <c r="CE56" s="214">
        <v>250</v>
      </c>
      <c r="CF56" s="214">
        <v>172</v>
      </c>
      <c r="CG56" s="214">
        <v>1</v>
      </c>
      <c r="CH56" s="214">
        <v>226</v>
      </c>
      <c r="CI56" s="214">
        <v>175</v>
      </c>
      <c r="CJ56" s="214">
        <v>1</v>
      </c>
      <c r="CK56" s="214"/>
      <c r="CL56" s="214"/>
      <c r="CM56" s="214"/>
      <c r="CN56" s="214"/>
      <c r="CO56" s="214"/>
      <c r="CP56" s="214"/>
      <c r="CQ56" s="214"/>
      <c r="CR56" s="214"/>
      <c r="CS56" s="214"/>
      <c r="CT56" s="214"/>
      <c r="CU56" s="214"/>
      <c r="CV56" s="214"/>
      <c r="CW56" s="214"/>
      <c r="CX56" s="214"/>
      <c r="CY56" s="214"/>
      <c r="CZ56" s="214"/>
      <c r="DA56" s="214"/>
      <c r="DB56" s="214"/>
      <c r="DC56" s="214"/>
      <c r="DD56" s="214"/>
      <c r="DE56" s="327"/>
      <c r="DF56">
        <v>656</v>
      </c>
      <c r="DG56">
        <v>132</v>
      </c>
      <c r="DH56">
        <v>1</v>
      </c>
      <c r="DI56">
        <v>602</v>
      </c>
      <c r="DJ56">
        <v>106</v>
      </c>
      <c r="DK56">
        <v>0</v>
      </c>
      <c r="DL56">
        <v>726</v>
      </c>
      <c r="DM56">
        <v>133</v>
      </c>
      <c r="DN56">
        <v>1</v>
      </c>
      <c r="DO56">
        <v>640</v>
      </c>
      <c r="DP56">
        <v>124</v>
      </c>
      <c r="DQ56">
        <v>1</v>
      </c>
      <c r="DR56">
        <v>647</v>
      </c>
      <c r="DS56">
        <v>150</v>
      </c>
      <c r="DT56">
        <v>1</v>
      </c>
      <c r="EP56" s="326">
        <v>438</v>
      </c>
      <c r="EQ56" s="214">
        <v>359</v>
      </c>
      <c r="ER56" s="214">
        <v>7</v>
      </c>
      <c r="ES56" s="214">
        <v>349</v>
      </c>
      <c r="ET56" s="214">
        <v>336</v>
      </c>
      <c r="EU56" s="214">
        <v>10</v>
      </c>
      <c r="EV56" s="214">
        <v>381</v>
      </c>
      <c r="EW56" s="214">
        <v>298</v>
      </c>
      <c r="EX56" s="214">
        <v>8</v>
      </c>
      <c r="EY56" s="214">
        <v>379</v>
      </c>
      <c r="EZ56" s="214">
        <v>283</v>
      </c>
      <c r="FA56" s="214">
        <v>10</v>
      </c>
      <c r="FB56" s="214">
        <v>375</v>
      </c>
      <c r="FC56" s="214">
        <v>305</v>
      </c>
      <c r="FD56" s="214">
        <v>13</v>
      </c>
      <c r="FE56" s="214"/>
      <c r="FF56" s="214"/>
      <c r="FG56" s="214"/>
      <c r="FH56" s="214"/>
      <c r="FI56" s="214"/>
      <c r="FJ56" s="214"/>
      <c r="FK56" s="214"/>
      <c r="FL56" s="214"/>
      <c r="FM56" s="214"/>
      <c r="FN56" s="214"/>
      <c r="FO56" s="214"/>
      <c r="FP56" s="214"/>
      <c r="FQ56" s="214"/>
      <c r="FR56" s="214"/>
      <c r="FS56" s="214"/>
      <c r="FT56" s="214"/>
      <c r="FU56" s="214"/>
      <c r="FV56" s="214"/>
      <c r="FW56" s="214"/>
      <c r="FX56" s="214"/>
      <c r="FY56" s="327"/>
      <c r="FZ56">
        <v>1025</v>
      </c>
      <c r="GA56">
        <v>328</v>
      </c>
      <c r="GB56">
        <v>1</v>
      </c>
      <c r="GC56">
        <v>979</v>
      </c>
      <c r="GD56">
        <v>428</v>
      </c>
      <c r="GE56">
        <v>0</v>
      </c>
      <c r="GF56">
        <v>953</v>
      </c>
      <c r="GG56">
        <v>361</v>
      </c>
      <c r="GH56">
        <v>0</v>
      </c>
      <c r="GI56">
        <v>958</v>
      </c>
      <c r="GJ56">
        <v>423</v>
      </c>
      <c r="GK56">
        <v>0</v>
      </c>
      <c r="GL56">
        <v>995</v>
      </c>
      <c r="GM56">
        <v>439</v>
      </c>
      <c r="GN56">
        <v>1</v>
      </c>
      <c r="HJ56" s="326">
        <v>5425</v>
      </c>
      <c r="HK56" s="214">
        <v>0</v>
      </c>
      <c r="HL56" s="214">
        <v>0</v>
      </c>
      <c r="HM56" s="214">
        <v>6335</v>
      </c>
      <c r="HN56" s="214">
        <v>0</v>
      </c>
      <c r="HO56" s="214">
        <v>0</v>
      </c>
      <c r="HP56" s="214">
        <v>5450</v>
      </c>
      <c r="HQ56" s="214">
        <v>0</v>
      </c>
      <c r="HR56" s="214">
        <v>1</v>
      </c>
      <c r="HS56" s="214">
        <v>6012</v>
      </c>
      <c r="HT56" s="214">
        <v>0</v>
      </c>
      <c r="HU56" s="214">
        <v>0</v>
      </c>
      <c r="HV56" s="214">
        <v>6187</v>
      </c>
      <c r="HW56" s="214">
        <v>0</v>
      </c>
      <c r="HX56" s="214">
        <v>0</v>
      </c>
      <c r="HY56" s="214"/>
      <c r="HZ56" s="214">
        <v>0</v>
      </c>
      <c r="IA56" s="214"/>
      <c r="IB56" s="214"/>
      <c r="IC56" s="214">
        <v>0</v>
      </c>
      <c r="ID56" s="214"/>
      <c r="IE56" s="214"/>
      <c r="IF56" s="214">
        <v>0</v>
      </c>
      <c r="IG56" s="214"/>
      <c r="IH56" s="214"/>
      <c r="II56" s="214">
        <v>0</v>
      </c>
      <c r="IJ56" s="214"/>
      <c r="IK56" s="214"/>
      <c r="IL56" s="214">
        <v>0</v>
      </c>
      <c r="IM56" s="214"/>
      <c r="IN56" s="214"/>
      <c r="IO56" s="214">
        <v>0</v>
      </c>
      <c r="IP56" s="214"/>
      <c r="IQ56" s="214"/>
      <c r="IR56" s="214">
        <v>0</v>
      </c>
      <c r="IS56" s="327"/>
      <c r="IT56">
        <v>463</v>
      </c>
      <c r="IU56">
        <v>231</v>
      </c>
      <c r="IV56">
        <v>1</v>
      </c>
      <c r="IW56">
        <v>439</v>
      </c>
      <c r="IX56">
        <v>173</v>
      </c>
      <c r="IY56">
        <v>1</v>
      </c>
      <c r="IZ56">
        <v>416</v>
      </c>
      <c r="JA56">
        <v>168</v>
      </c>
      <c r="JB56">
        <v>0</v>
      </c>
      <c r="JC56">
        <v>495</v>
      </c>
      <c r="JD56">
        <v>154</v>
      </c>
      <c r="JE56">
        <v>0</v>
      </c>
      <c r="JF56">
        <v>484</v>
      </c>
      <c r="JG56">
        <v>156</v>
      </c>
      <c r="JH56">
        <v>0</v>
      </c>
      <c r="KD56" s="326">
        <v>851</v>
      </c>
      <c r="KE56" s="214">
        <v>615</v>
      </c>
      <c r="KF56" s="214">
        <v>2</v>
      </c>
      <c r="KG56" s="214">
        <v>841</v>
      </c>
      <c r="KH56" s="214">
        <v>629</v>
      </c>
      <c r="KI56" s="214">
        <v>4</v>
      </c>
      <c r="KJ56" s="214">
        <v>868</v>
      </c>
      <c r="KK56" s="214">
        <v>603</v>
      </c>
      <c r="KL56" s="214">
        <v>4</v>
      </c>
      <c r="KM56" s="214">
        <v>781</v>
      </c>
      <c r="KN56" s="214">
        <v>610</v>
      </c>
      <c r="KO56" s="214">
        <v>4</v>
      </c>
      <c r="KP56" s="214">
        <v>880</v>
      </c>
      <c r="KQ56" s="214">
        <v>716</v>
      </c>
      <c r="KR56" s="214">
        <v>2</v>
      </c>
      <c r="KS56" s="214"/>
      <c r="KT56" s="214"/>
      <c r="KU56" s="214"/>
      <c r="KV56" s="214"/>
      <c r="KW56" s="214"/>
      <c r="KX56" s="214"/>
      <c r="KY56" s="214"/>
      <c r="KZ56" s="214"/>
      <c r="LA56" s="214"/>
      <c r="LB56" s="214"/>
      <c r="LC56" s="214"/>
      <c r="LD56" s="214"/>
      <c r="LE56" s="214"/>
      <c r="LF56" s="214"/>
      <c r="LG56" s="214"/>
      <c r="LH56" s="214"/>
      <c r="LI56" s="214"/>
      <c r="LJ56" s="214"/>
      <c r="LK56" s="214"/>
      <c r="LL56" s="214"/>
      <c r="LM56" s="327"/>
      <c r="LN56">
        <v>58</v>
      </c>
      <c r="LO56">
        <v>142</v>
      </c>
      <c r="LP56">
        <v>0</v>
      </c>
      <c r="LQ56">
        <v>41</v>
      </c>
      <c r="LR56">
        <v>163</v>
      </c>
      <c r="LS56">
        <v>0</v>
      </c>
      <c r="LT56">
        <v>52</v>
      </c>
      <c r="LU56">
        <v>161</v>
      </c>
      <c r="LV56">
        <v>1</v>
      </c>
      <c r="LW56">
        <v>31</v>
      </c>
      <c r="LX56">
        <v>153</v>
      </c>
      <c r="LY56">
        <v>2</v>
      </c>
      <c r="LZ56">
        <v>25</v>
      </c>
      <c r="MA56">
        <v>160</v>
      </c>
      <c r="MB56">
        <v>1</v>
      </c>
      <c r="MX56" s="328">
        <v>20170320</v>
      </c>
      <c r="MY56">
        <f t="shared" si="11"/>
        <v>11189</v>
      </c>
      <c r="MZ56">
        <f t="shared" si="11"/>
        <v>3155</v>
      </c>
      <c r="NA56">
        <f t="shared" si="11"/>
        <v>63</v>
      </c>
      <c r="NB56">
        <f t="shared" si="11"/>
        <v>11695</v>
      </c>
      <c r="NC56">
        <f t="shared" si="11"/>
        <v>3159</v>
      </c>
      <c r="ND56">
        <f t="shared" si="11"/>
        <v>60</v>
      </c>
      <c r="NE56">
        <f t="shared" si="11"/>
        <v>11384</v>
      </c>
      <c r="NF56">
        <f t="shared" si="11"/>
        <v>3093</v>
      </c>
      <c r="NG56">
        <f t="shared" si="11"/>
        <v>60</v>
      </c>
      <c r="NH56">
        <f t="shared" si="11"/>
        <v>11762</v>
      </c>
      <c r="NI56">
        <f t="shared" si="11"/>
        <v>3155</v>
      </c>
      <c r="NJ56">
        <f t="shared" si="13"/>
        <v>63</v>
      </c>
      <c r="NK56">
        <f t="shared" si="13"/>
        <v>11799</v>
      </c>
      <c r="NL56">
        <f t="shared" si="13"/>
        <v>3225</v>
      </c>
      <c r="NM56">
        <f t="shared" si="13"/>
        <v>73</v>
      </c>
      <c r="NN56">
        <f t="shared" si="13"/>
        <v>0</v>
      </c>
      <c r="NO56">
        <f t="shared" si="13"/>
        <v>0</v>
      </c>
      <c r="NP56">
        <f t="shared" si="13"/>
        <v>0</v>
      </c>
      <c r="NQ56">
        <f t="shared" si="13"/>
        <v>0</v>
      </c>
      <c r="NR56">
        <f t="shared" si="13"/>
        <v>0</v>
      </c>
      <c r="NS56">
        <f t="shared" si="13"/>
        <v>0</v>
      </c>
      <c r="NT56">
        <f t="shared" si="14"/>
        <v>0</v>
      </c>
      <c r="NU56">
        <f t="shared" si="14"/>
        <v>0</v>
      </c>
      <c r="NV56">
        <f t="shared" si="14"/>
        <v>0</v>
      </c>
      <c r="NW56">
        <f t="shared" si="14"/>
        <v>0</v>
      </c>
      <c r="NX56">
        <f t="shared" si="14"/>
        <v>0</v>
      </c>
      <c r="NY56">
        <f t="shared" si="8"/>
        <v>0</v>
      </c>
      <c r="NZ56">
        <f t="shared" si="8"/>
        <v>0</v>
      </c>
      <c r="OA56">
        <f t="shared" si="8"/>
        <v>0</v>
      </c>
      <c r="OB56">
        <f t="shared" si="8"/>
        <v>0</v>
      </c>
      <c r="OC56">
        <f t="shared" si="12"/>
        <v>0</v>
      </c>
      <c r="OD56">
        <f t="shared" si="12"/>
        <v>0</v>
      </c>
      <c r="OE56">
        <f t="shared" si="12"/>
        <v>0</v>
      </c>
      <c r="OF56">
        <f t="shared" si="12"/>
        <v>0</v>
      </c>
      <c r="OG56">
        <f t="shared" si="12"/>
        <v>0</v>
      </c>
      <c r="OH56">
        <f t="shared" si="12"/>
        <v>0</v>
      </c>
      <c r="OI56" s="329"/>
      <c r="OJ56" s="330">
        <f t="shared" si="5"/>
        <v>57829</v>
      </c>
      <c r="OK56" s="331">
        <f t="shared" si="5"/>
        <v>15787</v>
      </c>
      <c r="OL56" s="332">
        <f t="shared" si="5"/>
        <v>319</v>
      </c>
      <c r="OM56">
        <v>20170320</v>
      </c>
    </row>
    <row r="57" spans="1:403">
      <c r="A57" t="s">
        <v>99</v>
      </c>
      <c r="B57" s="326">
        <v>109</v>
      </c>
      <c r="C57" s="214">
        <v>169</v>
      </c>
      <c r="D57" s="214">
        <v>8</v>
      </c>
      <c r="E57" s="214">
        <v>168</v>
      </c>
      <c r="F57" s="214">
        <v>189</v>
      </c>
      <c r="G57" s="214">
        <v>8</v>
      </c>
      <c r="H57" s="214">
        <v>134</v>
      </c>
      <c r="I57" s="214">
        <v>169</v>
      </c>
      <c r="J57" s="214">
        <v>11</v>
      </c>
      <c r="K57" s="214">
        <v>124</v>
      </c>
      <c r="L57" s="214">
        <v>222</v>
      </c>
      <c r="M57" s="214">
        <v>8</v>
      </c>
      <c r="N57" s="214">
        <v>134</v>
      </c>
      <c r="O57" s="214">
        <v>202</v>
      </c>
      <c r="P57" s="214">
        <v>6</v>
      </c>
      <c r="Q57" s="214">
        <v>125</v>
      </c>
      <c r="R57" s="214">
        <v>251</v>
      </c>
      <c r="S57" s="214">
        <v>17</v>
      </c>
      <c r="T57" s="214"/>
      <c r="U57" s="214"/>
      <c r="V57" s="214"/>
      <c r="W57" s="214"/>
      <c r="X57" s="214"/>
      <c r="Y57" s="214"/>
      <c r="Z57" s="214"/>
      <c r="AA57" s="214"/>
      <c r="AB57" s="214"/>
      <c r="AC57" s="214"/>
      <c r="AD57" s="214"/>
      <c r="AE57" s="214"/>
      <c r="AF57" s="214"/>
      <c r="AG57" s="214"/>
      <c r="AH57" s="214"/>
      <c r="AI57" s="214"/>
      <c r="AJ57" s="214"/>
      <c r="AK57" s="327"/>
      <c r="AL57">
        <v>107</v>
      </c>
      <c r="AM57">
        <v>14</v>
      </c>
      <c r="AN57">
        <v>1</v>
      </c>
      <c r="AO57">
        <v>118</v>
      </c>
      <c r="AP57">
        <v>18</v>
      </c>
      <c r="AQ57">
        <v>0</v>
      </c>
      <c r="AR57">
        <v>138</v>
      </c>
      <c r="AS57">
        <v>25</v>
      </c>
      <c r="AT57">
        <v>0</v>
      </c>
      <c r="AU57">
        <v>122</v>
      </c>
      <c r="AV57">
        <v>19</v>
      </c>
      <c r="AW57">
        <v>0</v>
      </c>
      <c r="AX57">
        <v>101</v>
      </c>
      <c r="AY57">
        <v>23</v>
      </c>
      <c r="AZ57">
        <v>0</v>
      </c>
      <c r="BA57">
        <v>143</v>
      </c>
      <c r="BB57">
        <v>20</v>
      </c>
      <c r="BC57">
        <v>0</v>
      </c>
      <c r="BV57" s="326">
        <v>34</v>
      </c>
      <c r="BW57" s="214">
        <v>13</v>
      </c>
      <c r="BX57" s="214">
        <v>0</v>
      </c>
      <c r="BY57" s="214">
        <v>34</v>
      </c>
      <c r="BZ57" s="214">
        <v>3</v>
      </c>
      <c r="CA57" s="214">
        <v>0</v>
      </c>
      <c r="CB57" s="214">
        <v>26</v>
      </c>
      <c r="CC57" s="214">
        <v>0</v>
      </c>
      <c r="CD57" s="214">
        <v>0</v>
      </c>
      <c r="CE57" s="214">
        <v>19</v>
      </c>
      <c r="CF57" s="214">
        <v>1</v>
      </c>
      <c r="CG57" s="214">
        <v>0</v>
      </c>
      <c r="CH57" s="214">
        <v>34</v>
      </c>
      <c r="CI57" s="214">
        <v>1</v>
      </c>
      <c r="CJ57" s="214">
        <v>0</v>
      </c>
      <c r="CK57" s="214">
        <v>20</v>
      </c>
      <c r="CL57" s="214">
        <v>5</v>
      </c>
      <c r="CM57" s="214">
        <v>0</v>
      </c>
      <c r="CN57" s="214"/>
      <c r="CO57" s="214"/>
      <c r="CP57" s="214"/>
      <c r="CQ57" s="214"/>
      <c r="CR57" s="214"/>
      <c r="CS57" s="214"/>
      <c r="CT57" s="214"/>
      <c r="CU57" s="214"/>
      <c r="CV57" s="214"/>
      <c r="CW57" s="214"/>
      <c r="CX57" s="214"/>
      <c r="CY57" s="214"/>
      <c r="CZ57" s="214"/>
      <c r="DA57" s="214"/>
      <c r="DB57" s="214"/>
      <c r="DC57" s="214"/>
      <c r="DD57" s="214"/>
      <c r="DE57" s="327"/>
      <c r="DF57">
        <v>72</v>
      </c>
      <c r="DG57">
        <v>11</v>
      </c>
      <c r="DH57">
        <v>0</v>
      </c>
      <c r="DI57">
        <v>78</v>
      </c>
      <c r="DJ57">
        <v>8</v>
      </c>
      <c r="DK57">
        <v>0</v>
      </c>
      <c r="DL57">
        <v>81</v>
      </c>
      <c r="DM57">
        <v>13</v>
      </c>
      <c r="DN57">
        <v>0</v>
      </c>
      <c r="DO57">
        <v>72</v>
      </c>
      <c r="DP57">
        <v>19</v>
      </c>
      <c r="DQ57">
        <v>0</v>
      </c>
      <c r="DR57">
        <v>73</v>
      </c>
      <c r="DS57">
        <v>15</v>
      </c>
      <c r="DT57">
        <v>0</v>
      </c>
      <c r="DU57">
        <v>103</v>
      </c>
      <c r="DV57">
        <v>20</v>
      </c>
      <c r="DW57">
        <v>0</v>
      </c>
      <c r="EP57" s="326">
        <v>34</v>
      </c>
      <c r="EQ57" s="214">
        <v>25</v>
      </c>
      <c r="ER57" s="214">
        <v>1</v>
      </c>
      <c r="ES57" s="214">
        <v>31</v>
      </c>
      <c r="ET57" s="214">
        <v>24</v>
      </c>
      <c r="EU57" s="214">
        <v>2</v>
      </c>
      <c r="EV57" s="214">
        <v>48</v>
      </c>
      <c r="EW57" s="214">
        <v>28</v>
      </c>
      <c r="EX57" s="214">
        <v>1</v>
      </c>
      <c r="EY57" s="214">
        <v>39</v>
      </c>
      <c r="EZ57" s="214">
        <v>23</v>
      </c>
      <c r="FA57" s="214">
        <v>2</v>
      </c>
      <c r="FB57" s="214">
        <v>30</v>
      </c>
      <c r="FC57" s="214">
        <v>19</v>
      </c>
      <c r="FD57" s="214">
        <v>2</v>
      </c>
      <c r="FE57" s="214">
        <v>56</v>
      </c>
      <c r="FF57" s="214">
        <v>17</v>
      </c>
      <c r="FG57" s="214">
        <v>3</v>
      </c>
      <c r="FH57" s="214"/>
      <c r="FI57" s="214"/>
      <c r="FJ57" s="214"/>
      <c r="FK57" s="214"/>
      <c r="FL57" s="214"/>
      <c r="FM57" s="214"/>
      <c r="FN57" s="214"/>
      <c r="FO57" s="214"/>
      <c r="FP57" s="214"/>
      <c r="FQ57" s="214"/>
      <c r="FR57" s="214"/>
      <c r="FS57" s="214"/>
      <c r="FT57" s="214"/>
      <c r="FU57" s="214"/>
      <c r="FV57" s="214"/>
      <c r="FW57" s="214"/>
      <c r="FX57" s="214"/>
      <c r="FY57" s="327"/>
      <c r="FZ57">
        <v>49</v>
      </c>
      <c r="GA57">
        <v>16</v>
      </c>
      <c r="GB57">
        <v>0</v>
      </c>
      <c r="GC57">
        <v>74</v>
      </c>
      <c r="GD57">
        <v>23</v>
      </c>
      <c r="GE57">
        <v>0</v>
      </c>
      <c r="GF57">
        <v>84</v>
      </c>
      <c r="GG57">
        <v>19</v>
      </c>
      <c r="GH57">
        <v>0</v>
      </c>
      <c r="GI57">
        <v>97</v>
      </c>
      <c r="GJ57">
        <v>16</v>
      </c>
      <c r="GK57">
        <v>0</v>
      </c>
      <c r="GL57">
        <v>101</v>
      </c>
      <c r="GM57">
        <v>25</v>
      </c>
      <c r="GN57">
        <v>0</v>
      </c>
      <c r="GO57">
        <v>117</v>
      </c>
      <c r="GP57">
        <v>20</v>
      </c>
      <c r="GQ57">
        <v>0</v>
      </c>
      <c r="HJ57" s="326">
        <v>545</v>
      </c>
      <c r="HK57" s="214">
        <v>0</v>
      </c>
      <c r="HL57" s="214">
        <v>0</v>
      </c>
      <c r="HM57" s="214">
        <v>523</v>
      </c>
      <c r="HN57" s="214">
        <v>0</v>
      </c>
      <c r="HO57" s="214">
        <v>0</v>
      </c>
      <c r="HP57" s="214">
        <v>441</v>
      </c>
      <c r="HQ57" s="214">
        <v>0</v>
      </c>
      <c r="HR57" s="214">
        <v>0</v>
      </c>
      <c r="HS57" s="214">
        <v>607</v>
      </c>
      <c r="HT57" s="214">
        <v>0</v>
      </c>
      <c r="HU57" s="214">
        <v>0</v>
      </c>
      <c r="HV57" s="214">
        <v>585</v>
      </c>
      <c r="HW57" s="214">
        <v>0</v>
      </c>
      <c r="HX57" s="214">
        <v>0</v>
      </c>
      <c r="HY57" s="214">
        <v>587</v>
      </c>
      <c r="HZ57" s="214">
        <v>0</v>
      </c>
      <c r="IA57" s="214">
        <v>0</v>
      </c>
      <c r="IB57" s="214"/>
      <c r="IC57" s="214">
        <v>0</v>
      </c>
      <c r="ID57" s="214"/>
      <c r="IE57" s="214"/>
      <c r="IF57" s="214">
        <v>0</v>
      </c>
      <c r="IG57" s="214"/>
      <c r="IH57" s="214"/>
      <c r="II57" s="214">
        <v>0</v>
      </c>
      <c r="IJ57" s="214"/>
      <c r="IK57" s="214"/>
      <c r="IL57" s="214">
        <v>0</v>
      </c>
      <c r="IM57" s="214"/>
      <c r="IN57" s="214"/>
      <c r="IO57" s="214">
        <v>0</v>
      </c>
      <c r="IP57" s="214"/>
      <c r="IQ57" s="214"/>
      <c r="IR57" s="214">
        <v>0</v>
      </c>
      <c r="IS57" s="327"/>
      <c r="IT57">
        <v>41</v>
      </c>
      <c r="IU57">
        <v>7</v>
      </c>
      <c r="IV57">
        <v>1</v>
      </c>
      <c r="IW57">
        <v>41</v>
      </c>
      <c r="IX57">
        <v>14</v>
      </c>
      <c r="IY57">
        <v>0</v>
      </c>
      <c r="IZ57">
        <v>48</v>
      </c>
      <c r="JA57">
        <v>17</v>
      </c>
      <c r="JB57">
        <v>0</v>
      </c>
      <c r="JC57">
        <v>41</v>
      </c>
      <c r="JD57">
        <v>14</v>
      </c>
      <c r="JE57">
        <v>0</v>
      </c>
      <c r="JF57">
        <v>30</v>
      </c>
      <c r="JG57">
        <v>11</v>
      </c>
      <c r="JH57">
        <v>0</v>
      </c>
      <c r="JI57">
        <v>51</v>
      </c>
      <c r="JJ57">
        <v>9</v>
      </c>
      <c r="JK57">
        <v>0</v>
      </c>
      <c r="KD57" s="326">
        <v>93</v>
      </c>
      <c r="KE57" s="214">
        <v>109</v>
      </c>
      <c r="KF57" s="214">
        <v>0</v>
      </c>
      <c r="KG57" s="214">
        <v>109</v>
      </c>
      <c r="KH57" s="214">
        <v>76</v>
      </c>
      <c r="KI57" s="214">
        <v>0</v>
      </c>
      <c r="KJ57" s="214">
        <v>118</v>
      </c>
      <c r="KK57" s="214">
        <v>90</v>
      </c>
      <c r="KL57" s="214">
        <v>0</v>
      </c>
      <c r="KM57" s="214">
        <v>97</v>
      </c>
      <c r="KN57" s="214">
        <v>109</v>
      </c>
      <c r="KO57" s="214">
        <v>1</v>
      </c>
      <c r="KP57" s="214">
        <v>111</v>
      </c>
      <c r="KQ57" s="214">
        <v>103</v>
      </c>
      <c r="KR57" s="214">
        <v>0</v>
      </c>
      <c r="KS57" s="214">
        <v>115</v>
      </c>
      <c r="KT57" s="214">
        <v>132</v>
      </c>
      <c r="KU57" s="214">
        <v>0</v>
      </c>
      <c r="KV57" s="214"/>
      <c r="KW57" s="214"/>
      <c r="KX57" s="214"/>
      <c r="KY57" s="214"/>
      <c r="KZ57" s="214"/>
      <c r="LA57" s="214"/>
      <c r="LB57" s="214"/>
      <c r="LC57" s="214"/>
      <c r="LD57" s="214"/>
      <c r="LE57" s="214"/>
      <c r="LF57" s="214"/>
      <c r="LG57" s="214"/>
      <c r="LH57" s="214"/>
      <c r="LI57" s="214"/>
      <c r="LJ57" s="214"/>
      <c r="LK57" s="214"/>
      <c r="LL57" s="214"/>
      <c r="LM57" s="327"/>
      <c r="LN57">
        <v>7</v>
      </c>
      <c r="LO57">
        <v>20</v>
      </c>
      <c r="LP57">
        <v>0</v>
      </c>
      <c r="LQ57">
        <v>10</v>
      </c>
      <c r="LR57">
        <v>44</v>
      </c>
      <c r="LS57">
        <v>0</v>
      </c>
      <c r="LT57">
        <v>10</v>
      </c>
      <c r="LU57">
        <v>36</v>
      </c>
      <c r="LV57">
        <v>1</v>
      </c>
      <c r="LW57">
        <v>15</v>
      </c>
      <c r="LX57">
        <v>10</v>
      </c>
      <c r="LY57">
        <v>0</v>
      </c>
      <c r="LZ57">
        <v>17</v>
      </c>
      <c r="MA57">
        <v>38</v>
      </c>
      <c r="MB57">
        <v>0</v>
      </c>
      <c r="MC57">
        <v>17</v>
      </c>
      <c r="MD57">
        <v>26</v>
      </c>
      <c r="ME57">
        <v>0</v>
      </c>
      <c r="MX57" s="328">
        <v>20170320</v>
      </c>
      <c r="MY57">
        <f t="shared" si="11"/>
        <v>1091</v>
      </c>
      <c r="MZ57">
        <f t="shared" si="11"/>
        <v>384</v>
      </c>
      <c r="NA57">
        <f t="shared" si="11"/>
        <v>11</v>
      </c>
      <c r="NB57">
        <f t="shared" si="11"/>
        <v>1186</v>
      </c>
      <c r="NC57">
        <f t="shared" si="11"/>
        <v>399</v>
      </c>
      <c r="ND57">
        <f t="shared" si="11"/>
        <v>10</v>
      </c>
      <c r="NE57">
        <f t="shared" si="11"/>
        <v>1128</v>
      </c>
      <c r="NF57">
        <f t="shared" si="11"/>
        <v>397</v>
      </c>
      <c r="NG57">
        <f t="shared" si="11"/>
        <v>13</v>
      </c>
      <c r="NH57">
        <f t="shared" si="11"/>
        <v>1233</v>
      </c>
      <c r="NI57">
        <f t="shared" si="11"/>
        <v>433</v>
      </c>
      <c r="NJ57">
        <f t="shared" si="13"/>
        <v>11</v>
      </c>
      <c r="NK57">
        <f t="shared" si="13"/>
        <v>1216</v>
      </c>
      <c r="NL57">
        <f t="shared" si="13"/>
        <v>437</v>
      </c>
      <c r="NM57">
        <f t="shared" si="13"/>
        <v>8</v>
      </c>
      <c r="NN57">
        <f t="shared" si="13"/>
        <v>1334</v>
      </c>
      <c r="NO57">
        <f t="shared" si="13"/>
        <v>500</v>
      </c>
      <c r="NP57">
        <f t="shared" si="13"/>
        <v>20</v>
      </c>
      <c r="NQ57">
        <f t="shared" si="13"/>
        <v>0</v>
      </c>
      <c r="NR57">
        <f t="shared" si="13"/>
        <v>0</v>
      </c>
      <c r="NS57">
        <f t="shared" si="13"/>
        <v>0</v>
      </c>
      <c r="NT57">
        <f t="shared" si="14"/>
        <v>0</v>
      </c>
      <c r="NU57">
        <f t="shared" si="14"/>
        <v>0</v>
      </c>
      <c r="NV57">
        <f t="shared" si="14"/>
        <v>0</v>
      </c>
      <c r="NW57">
        <f t="shared" si="14"/>
        <v>0</v>
      </c>
      <c r="NX57">
        <f t="shared" si="14"/>
        <v>0</v>
      </c>
      <c r="NY57">
        <f t="shared" si="8"/>
        <v>0</v>
      </c>
      <c r="NZ57">
        <f t="shared" si="8"/>
        <v>0</v>
      </c>
      <c r="OA57">
        <f t="shared" si="8"/>
        <v>0</v>
      </c>
      <c r="OB57">
        <f t="shared" si="8"/>
        <v>0</v>
      </c>
      <c r="OC57">
        <f t="shared" si="12"/>
        <v>0</v>
      </c>
      <c r="OD57">
        <f t="shared" si="12"/>
        <v>0</v>
      </c>
      <c r="OE57">
        <f t="shared" si="12"/>
        <v>0</v>
      </c>
      <c r="OF57">
        <f t="shared" si="12"/>
        <v>0</v>
      </c>
      <c r="OG57">
        <f t="shared" si="12"/>
        <v>0</v>
      </c>
      <c r="OH57">
        <f t="shared" si="12"/>
        <v>0</v>
      </c>
      <c r="OI57" s="329"/>
      <c r="OJ57" s="330">
        <f t="shared" si="5"/>
        <v>7188</v>
      </c>
      <c r="OK57" s="331">
        <f t="shared" si="5"/>
        <v>2550</v>
      </c>
      <c r="OL57" s="332">
        <f t="shared" si="5"/>
        <v>73</v>
      </c>
      <c r="OM57">
        <v>20170420</v>
      </c>
    </row>
    <row r="58" spans="1:403">
      <c r="A58" t="s">
        <v>100</v>
      </c>
      <c r="B58" s="326">
        <v>170</v>
      </c>
      <c r="C58" s="214">
        <v>122</v>
      </c>
      <c r="D58" s="214">
        <v>4</v>
      </c>
      <c r="E58" s="214">
        <v>155</v>
      </c>
      <c r="F58" s="214">
        <v>124</v>
      </c>
      <c r="G58" s="214">
        <v>13</v>
      </c>
      <c r="H58" s="214">
        <v>147</v>
      </c>
      <c r="I58" s="214">
        <v>98</v>
      </c>
      <c r="J58" s="214">
        <v>6</v>
      </c>
      <c r="K58" s="214">
        <v>150</v>
      </c>
      <c r="L58" s="214">
        <v>125</v>
      </c>
      <c r="M58" s="214">
        <v>3</v>
      </c>
      <c r="N58" s="214">
        <v>187</v>
      </c>
      <c r="O58" s="214">
        <v>133</v>
      </c>
      <c r="P58" s="214">
        <v>4</v>
      </c>
      <c r="Q58" s="214"/>
      <c r="R58" s="214"/>
      <c r="S58" s="214"/>
      <c r="T58" s="214"/>
      <c r="U58" s="214"/>
      <c r="V58" s="214"/>
      <c r="W58" s="214"/>
      <c r="X58" s="214"/>
      <c r="Y58" s="214"/>
      <c r="Z58" s="214"/>
      <c r="AA58" s="214"/>
      <c r="AB58" s="214"/>
      <c r="AC58" s="214"/>
      <c r="AD58" s="214"/>
      <c r="AE58" s="214"/>
      <c r="AF58" s="214"/>
      <c r="AG58" s="214"/>
      <c r="AH58" s="214"/>
      <c r="AI58" s="214"/>
      <c r="AJ58" s="214"/>
      <c r="AK58" s="327"/>
      <c r="AL58">
        <v>237</v>
      </c>
      <c r="AM58">
        <v>43</v>
      </c>
      <c r="AN58">
        <v>0</v>
      </c>
      <c r="AO58">
        <v>304</v>
      </c>
      <c r="AP58">
        <v>50</v>
      </c>
      <c r="AQ58">
        <v>0</v>
      </c>
      <c r="AR58">
        <v>162</v>
      </c>
      <c r="AS58">
        <v>66</v>
      </c>
      <c r="AT58">
        <v>0</v>
      </c>
      <c r="AU58">
        <v>231</v>
      </c>
      <c r="AV58">
        <v>69</v>
      </c>
      <c r="AW58">
        <v>3</v>
      </c>
      <c r="AX58">
        <v>200</v>
      </c>
      <c r="AY58">
        <v>44</v>
      </c>
      <c r="AZ58">
        <v>1</v>
      </c>
      <c r="BV58" s="326">
        <v>43</v>
      </c>
      <c r="BW58" s="214">
        <v>47</v>
      </c>
      <c r="BX58" s="214">
        <v>0</v>
      </c>
      <c r="BY58" s="214">
        <v>41</v>
      </c>
      <c r="BZ58" s="214">
        <v>49</v>
      </c>
      <c r="CA58" s="214">
        <v>0</v>
      </c>
      <c r="CB58" s="214">
        <v>23</v>
      </c>
      <c r="CC58" s="214">
        <v>59</v>
      </c>
      <c r="CD58" s="214">
        <v>1</v>
      </c>
      <c r="CE58" s="214">
        <v>31</v>
      </c>
      <c r="CF58" s="214">
        <v>48</v>
      </c>
      <c r="CG58" s="214">
        <v>0</v>
      </c>
      <c r="CH58" s="214">
        <v>25</v>
      </c>
      <c r="CI58" s="214">
        <v>38</v>
      </c>
      <c r="CJ58" s="214">
        <v>0</v>
      </c>
      <c r="CK58" s="214"/>
      <c r="CL58" s="214"/>
      <c r="CM58" s="214"/>
      <c r="CN58" s="214"/>
      <c r="CO58" s="214"/>
      <c r="CP58" s="214"/>
      <c r="CQ58" s="214"/>
      <c r="CR58" s="214"/>
      <c r="CS58" s="214"/>
      <c r="CT58" s="214"/>
      <c r="CU58" s="214"/>
      <c r="CV58" s="214"/>
      <c r="CW58" s="214"/>
      <c r="CX58" s="214"/>
      <c r="CY58" s="214"/>
      <c r="CZ58" s="214"/>
      <c r="DA58" s="214"/>
      <c r="DB58" s="214"/>
      <c r="DC58" s="214"/>
      <c r="DD58" s="214"/>
      <c r="DE58" s="327"/>
      <c r="DF58">
        <v>198</v>
      </c>
      <c r="DG58">
        <v>27</v>
      </c>
      <c r="DH58">
        <v>0</v>
      </c>
      <c r="DI58">
        <v>192</v>
      </c>
      <c r="DJ58">
        <v>35</v>
      </c>
      <c r="DK58">
        <v>0</v>
      </c>
      <c r="DL58">
        <v>197</v>
      </c>
      <c r="DM58">
        <v>36</v>
      </c>
      <c r="DN58">
        <v>0</v>
      </c>
      <c r="DO58">
        <v>261</v>
      </c>
      <c r="DP58">
        <v>42</v>
      </c>
      <c r="DQ58">
        <v>0</v>
      </c>
      <c r="DR58">
        <v>191</v>
      </c>
      <c r="DS58">
        <v>32</v>
      </c>
      <c r="DT58">
        <v>0</v>
      </c>
      <c r="EP58" s="326">
        <v>67</v>
      </c>
      <c r="EQ58" s="214">
        <v>48</v>
      </c>
      <c r="ER58" s="214">
        <v>0</v>
      </c>
      <c r="ES58" s="214">
        <v>72</v>
      </c>
      <c r="ET58" s="214">
        <v>44</v>
      </c>
      <c r="EU58" s="214">
        <v>1</v>
      </c>
      <c r="EV58" s="214">
        <v>82</v>
      </c>
      <c r="EW58" s="214">
        <v>42</v>
      </c>
      <c r="EX58" s="214">
        <v>4</v>
      </c>
      <c r="EY58" s="214">
        <v>78</v>
      </c>
      <c r="EZ58" s="214">
        <v>48</v>
      </c>
      <c r="FA58" s="214">
        <v>1</v>
      </c>
      <c r="FB58" s="214">
        <v>79</v>
      </c>
      <c r="FC58" s="214">
        <v>46</v>
      </c>
      <c r="FD58" s="214">
        <v>2</v>
      </c>
      <c r="FE58" s="214"/>
      <c r="FF58" s="214"/>
      <c r="FG58" s="214"/>
      <c r="FH58" s="214"/>
      <c r="FI58" s="214"/>
      <c r="FJ58" s="214"/>
      <c r="FK58" s="214"/>
      <c r="FL58" s="214"/>
      <c r="FM58" s="214"/>
      <c r="FN58" s="214"/>
      <c r="FO58" s="214"/>
      <c r="FP58" s="214"/>
      <c r="FQ58" s="214"/>
      <c r="FR58" s="214"/>
      <c r="FS58" s="214"/>
      <c r="FT58" s="214"/>
      <c r="FU58" s="214"/>
      <c r="FV58" s="214"/>
      <c r="FW58" s="214"/>
      <c r="FX58" s="214"/>
      <c r="FY58" s="327"/>
      <c r="FZ58">
        <v>138</v>
      </c>
      <c r="GA58">
        <v>53</v>
      </c>
      <c r="GB58">
        <v>0</v>
      </c>
      <c r="GC58">
        <v>161</v>
      </c>
      <c r="GD58">
        <v>61</v>
      </c>
      <c r="GE58">
        <v>0</v>
      </c>
      <c r="GF58">
        <v>175</v>
      </c>
      <c r="GG58">
        <v>38</v>
      </c>
      <c r="GH58">
        <v>0</v>
      </c>
      <c r="GI58">
        <v>147</v>
      </c>
      <c r="GJ58">
        <v>44</v>
      </c>
      <c r="GK58">
        <v>2</v>
      </c>
      <c r="GL58">
        <v>160</v>
      </c>
      <c r="GM58">
        <v>54</v>
      </c>
      <c r="GN58">
        <v>0</v>
      </c>
      <c r="HJ58" s="326">
        <v>1885</v>
      </c>
      <c r="HK58" s="214">
        <v>0</v>
      </c>
      <c r="HL58" s="214">
        <v>0</v>
      </c>
      <c r="HM58" s="214">
        <v>1672</v>
      </c>
      <c r="HN58" s="214">
        <v>0</v>
      </c>
      <c r="HO58" s="214">
        <v>0</v>
      </c>
      <c r="HP58" s="214">
        <v>1915</v>
      </c>
      <c r="HQ58" s="214">
        <v>0</v>
      </c>
      <c r="HR58" s="214">
        <v>0</v>
      </c>
      <c r="HS58" s="214">
        <v>2078</v>
      </c>
      <c r="HT58" s="214">
        <v>0</v>
      </c>
      <c r="HU58" s="214">
        <v>0</v>
      </c>
      <c r="HV58" s="214">
        <v>1987</v>
      </c>
      <c r="HW58" s="214">
        <v>0</v>
      </c>
      <c r="HX58" s="214">
        <v>0</v>
      </c>
      <c r="HY58" s="214"/>
      <c r="HZ58" s="214">
        <v>0</v>
      </c>
      <c r="IA58" s="214"/>
      <c r="IB58" s="214"/>
      <c r="IC58" s="214">
        <v>0</v>
      </c>
      <c r="ID58" s="214"/>
      <c r="IE58" s="214"/>
      <c r="IF58" s="214">
        <v>0</v>
      </c>
      <c r="IG58" s="214"/>
      <c r="IH58" s="214"/>
      <c r="II58" s="214">
        <v>0</v>
      </c>
      <c r="IJ58" s="214"/>
      <c r="IK58" s="214"/>
      <c r="IL58" s="214">
        <v>0</v>
      </c>
      <c r="IM58" s="214"/>
      <c r="IN58" s="214"/>
      <c r="IO58" s="214">
        <v>0</v>
      </c>
      <c r="IP58" s="214"/>
      <c r="IQ58" s="214"/>
      <c r="IR58" s="214">
        <v>0</v>
      </c>
      <c r="IS58" s="327"/>
      <c r="IT58">
        <v>80</v>
      </c>
      <c r="IU58">
        <v>4</v>
      </c>
      <c r="IV58">
        <v>0</v>
      </c>
      <c r="IW58">
        <v>77</v>
      </c>
      <c r="IX58">
        <v>61</v>
      </c>
      <c r="IY58">
        <v>0</v>
      </c>
      <c r="IZ58">
        <v>67</v>
      </c>
      <c r="JA58">
        <v>56</v>
      </c>
      <c r="JB58">
        <v>0</v>
      </c>
      <c r="JC58">
        <v>83</v>
      </c>
      <c r="JD58">
        <v>105</v>
      </c>
      <c r="JE58">
        <v>2</v>
      </c>
      <c r="JF58">
        <v>79</v>
      </c>
      <c r="JG58">
        <v>54</v>
      </c>
      <c r="JH58">
        <v>0</v>
      </c>
      <c r="KD58" s="326">
        <v>180</v>
      </c>
      <c r="KE58" s="214">
        <v>73</v>
      </c>
      <c r="KF58" s="214">
        <v>2</v>
      </c>
      <c r="KG58" s="214">
        <v>166</v>
      </c>
      <c r="KH58" s="214">
        <v>172</v>
      </c>
      <c r="KI58" s="214">
        <v>0</v>
      </c>
      <c r="KJ58" s="214">
        <v>153</v>
      </c>
      <c r="KK58" s="214">
        <v>70</v>
      </c>
      <c r="KL58" s="214">
        <v>3</v>
      </c>
      <c r="KM58" s="214">
        <v>165</v>
      </c>
      <c r="KN58" s="214">
        <v>87</v>
      </c>
      <c r="KO58" s="214">
        <v>2</v>
      </c>
      <c r="KP58" s="214">
        <v>178</v>
      </c>
      <c r="KQ58" s="214">
        <v>95</v>
      </c>
      <c r="KR58" s="214">
        <v>2</v>
      </c>
      <c r="KS58" s="214"/>
      <c r="KT58" s="214"/>
      <c r="KU58" s="214"/>
      <c r="KV58" s="214"/>
      <c r="KW58" s="214"/>
      <c r="KX58" s="214"/>
      <c r="KY58" s="214"/>
      <c r="KZ58" s="214"/>
      <c r="LA58" s="214"/>
      <c r="LB58" s="214"/>
      <c r="LC58" s="214"/>
      <c r="LD58" s="214"/>
      <c r="LE58" s="214"/>
      <c r="LF58" s="214"/>
      <c r="LG58" s="214"/>
      <c r="LH58" s="214"/>
      <c r="LI58" s="214"/>
      <c r="LJ58" s="214"/>
      <c r="LK58" s="214"/>
      <c r="LL58" s="214"/>
      <c r="LM58" s="327"/>
      <c r="LN58">
        <v>22</v>
      </c>
      <c r="LO58">
        <v>82</v>
      </c>
      <c r="LP58">
        <v>0</v>
      </c>
      <c r="LQ58">
        <v>29</v>
      </c>
      <c r="LR58">
        <v>58</v>
      </c>
      <c r="LS58">
        <v>0</v>
      </c>
      <c r="LT58">
        <v>33</v>
      </c>
      <c r="LU58">
        <v>105</v>
      </c>
      <c r="LV58">
        <v>0</v>
      </c>
      <c r="LW58">
        <v>24</v>
      </c>
      <c r="LX58">
        <v>87</v>
      </c>
      <c r="LY58">
        <v>0</v>
      </c>
      <c r="LZ58">
        <v>28</v>
      </c>
      <c r="MA58">
        <v>98</v>
      </c>
      <c r="MB58">
        <v>0</v>
      </c>
      <c r="MX58" s="328">
        <v>20170320</v>
      </c>
      <c r="MY58">
        <f t="shared" si="11"/>
        <v>3020</v>
      </c>
      <c r="MZ58">
        <f t="shared" si="11"/>
        <v>499</v>
      </c>
      <c r="NA58">
        <f t="shared" si="11"/>
        <v>6</v>
      </c>
      <c r="NB58">
        <f t="shared" si="11"/>
        <v>2869</v>
      </c>
      <c r="NC58">
        <f t="shared" si="11"/>
        <v>654</v>
      </c>
      <c r="ND58">
        <f t="shared" si="11"/>
        <v>14</v>
      </c>
      <c r="NE58">
        <f t="shared" si="11"/>
        <v>2954</v>
      </c>
      <c r="NF58">
        <f t="shared" si="11"/>
        <v>570</v>
      </c>
      <c r="NG58">
        <f t="shared" si="11"/>
        <v>14</v>
      </c>
      <c r="NH58">
        <f t="shared" si="11"/>
        <v>3248</v>
      </c>
      <c r="NI58">
        <f t="shared" si="11"/>
        <v>655</v>
      </c>
      <c r="NJ58">
        <f t="shared" si="13"/>
        <v>13</v>
      </c>
      <c r="NK58">
        <f t="shared" si="13"/>
        <v>3114</v>
      </c>
      <c r="NL58">
        <f t="shared" si="13"/>
        <v>594</v>
      </c>
      <c r="NM58">
        <f t="shared" si="13"/>
        <v>9</v>
      </c>
      <c r="NN58">
        <f t="shared" si="13"/>
        <v>0</v>
      </c>
      <c r="NO58">
        <f t="shared" si="13"/>
        <v>0</v>
      </c>
      <c r="NP58">
        <f t="shared" si="13"/>
        <v>0</v>
      </c>
      <c r="NQ58">
        <f t="shared" si="13"/>
        <v>0</v>
      </c>
      <c r="NR58">
        <f t="shared" si="13"/>
        <v>0</v>
      </c>
      <c r="NS58">
        <f t="shared" si="13"/>
        <v>0</v>
      </c>
      <c r="NT58">
        <f t="shared" si="14"/>
        <v>0</v>
      </c>
      <c r="NU58">
        <f t="shared" si="14"/>
        <v>0</v>
      </c>
      <c r="NV58">
        <f t="shared" si="14"/>
        <v>0</v>
      </c>
      <c r="NW58">
        <f t="shared" si="14"/>
        <v>0</v>
      </c>
      <c r="NX58">
        <f t="shared" si="14"/>
        <v>0</v>
      </c>
      <c r="NY58">
        <f t="shared" si="8"/>
        <v>0</v>
      </c>
      <c r="NZ58">
        <f t="shared" si="8"/>
        <v>0</v>
      </c>
      <c r="OA58">
        <f t="shared" si="8"/>
        <v>0</v>
      </c>
      <c r="OB58">
        <f t="shared" si="8"/>
        <v>0</v>
      </c>
      <c r="OC58">
        <f t="shared" si="12"/>
        <v>0</v>
      </c>
      <c r="OD58">
        <f t="shared" si="12"/>
        <v>0</v>
      </c>
      <c r="OE58">
        <f t="shared" si="12"/>
        <v>0</v>
      </c>
      <c r="OF58">
        <f t="shared" si="12"/>
        <v>0</v>
      </c>
      <c r="OG58">
        <f t="shared" si="12"/>
        <v>0</v>
      </c>
      <c r="OH58">
        <f t="shared" si="12"/>
        <v>0</v>
      </c>
      <c r="OI58" s="329"/>
      <c r="OJ58" s="330">
        <f t="shared" si="5"/>
        <v>15205</v>
      </c>
      <c r="OK58" s="331">
        <f t="shared" si="5"/>
        <v>2972</v>
      </c>
      <c r="OL58" s="332">
        <f t="shared" si="5"/>
        <v>56</v>
      </c>
      <c r="OM58">
        <v>20170320</v>
      </c>
    </row>
    <row r="59" spans="1:403">
      <c r="A59" t="s">
        <v>101</v>
      </c>
      <c r="B59" s="326">
        <v>328</v>
      </c>
      <c r="C59" s="214">
        <v>248</v>
      </c>
      <c r="D59" s="214">
        <v>15</v>
      </c>
      <c r="E59" s="214">
        <v>290</v>
      </c>
      <c r="F59" s="214">
        <v>296</v>
      </c>
      <c r="G59" s="214">
        <v>20</v>
      </c>
      <c r="H59" s="214">
        <v>248</v>
      </c>
      <c r="I59" s="214">
        <v>276</v>
      </c>
      <c r="J59" s="214">
        <v>27</v>
      </c>
      <c r="K59" s="214">
        <v>312</v>
      </c>
      <c r="L59" s="214">
        <v>523</v>
      </c>
      <c r="M59" s="214">
        <v>28</v>
      </c>
      <c r="N59" s="214">
        <v>295</v>
      </c>
      <c r="O59" s="214">
        <v>361</v>
      </c>
      <c r="P59" s="214">
        <v>20</v>
      </c>
      <c r="Q59" s="214">
        <v>344</v>
      </c>
      <c r="R59" s="214">
        <v>458</v>
      </c>
      <c r="S59" s="214">
        <v>20</v>
      </c>
      <c r="T59" s="214"/>
      <c r="U59" s="214"/>
      <c r="V59" s="214"/>
      <c r="W59" s="214"/>
      <c r="X59" s="214"/>
      <c r="Y59" s="214"/>
      <c r="Z59" s="214"/>
      <c r="AA59" s="214"/>
      <c r="AB59" s="214"/>
      <c r="AC59" s="214"/>
      <c r="AD59" s="214"/>
      <c r="AE59" s="214"/>
      <c r="AF59" s="214"/>
      <c r="AG59" s="214"/>
      <c r="AH59" s="214"/>
      <c r="AI59" s="214"/>
      <c r="AJ59" s="214"/>
      <c r="AK59" s="327"/>
      <c r="AL59">
        <v>474</v>
      </c>
      <c r="AM59">
        <v>95</v>
      </c>
      <c r="AN59">
        <v>1</v>
      </c>
      <c r="AO59">
        <v>504</v>
      </c>
      <c r="AP59">
        <v>74</v>
      </c>
      <c r="AQ59">
        <v>2</v>
      </c>
      <c r="AR59">
        <v>583</v>
      </c>
      <c r="AS59">
        <v>67</v>
      </c>
      <c r="AT59">
        <v>0</v>
      </c>
      <c r="AU59">
        <v>704</v>
      </c>
      <c r="AV59">
        <v>114</v>
      </c>
      <c r="AW59">
        <v>0</v>
      </c>
      <c r="AX59">
        <v>628</v>
      </c>
      <c r="AY59">
        <v>86</v>
      </c>
      <c r="AZ59">
        <v>2</v>
      </c>
      <c r="BA59">
        <v>962</v>
      </c>
      <c r="BB59">
        <v>82</v>
      </c>
      <c r="BC59">
        <v>2</v>
      </c>
      <c r="BV59" s="326">
        <v>27</v>
      </c>
      <c r="BW59" s="214">
        <v>21</v>
      </c>
      <c r="BX59" s="214">
        <v>0</v>
      </c>
      <c r="BY59" s="214">
        <v>36</v>
      </c>
      <c r="BZ59" s="214">
        <v>45</v>
      </c>
      <c r="CA59" s="214">
        <v>0</v>
      </c>
      <c r="CB59" s="214">
        <v>56</v>
      </c>
      <c r="CC59" s="214">
        <v>40</v>
      </c>
      <c r="CD59" s="214">
        <v>0</v>
      </c>
      <c r="CE59" s="214">
        <v>20</v>
      </c>
      <c r="CF59" s="214">
        <v>16</v>
      </c>
      <c r="CG59" s="214">
        <v>0</v>
      </c>
      <c r="CH59" s="214">
        <v>27</v>
      </c>
      <c r="CI59" s="214">
        <v>32</v>
      </c>
      <c r="CJ59" s="214">
        <v>0</v>
      </c>
      <c r="CK59" s="214">
        <v>34</v>
      </c>
      <c r="CL59" s="214">
        <v>25</v>
      </c>
      <c r="CM59" s="214">
        <v>0</v>
      </c>
      <c r="CN59" s="214"/>
      <c r="CO59" s="214"/>
      <c r="CP59" s="214"/>
      <c r="CQ59" s="214"/>
      <c r="CR59" s="214"/>
      <c r="CS59" s="214"/>
      <c r="CT59" s="214"/>
      <c r="CU59" s="214"/>
      <c r="CV59" s="214"/>
      <c r="CW59" s="214"/>
      <c r="CX59" s="214"/>
      <c r="CY59" s="214"/>
      <c r="CZ59" s="214"/>
      <c r="DA59" s="214"/>
      <c r="DB59" s="214"/>
      <c r="DC59" s="214"/>
      <c r="DD59" s="214"/>
      <c r="DE59" s="327"/>
      <c r="DF59">
        <v>386</v>
      </c>
      <c r="DG59">
        <v>98</v>
      </c>
      <c r="DH59">
        <v>0</v>
      </c>
      <c r="DI59">
        <v>357</v>
      </c>
      <c r="DJ59">
        <v>73</v>
      </c>
      <c r="DK59">
        <v>0</v>
      </c>
      <c r="DL59">
        <v>370</v>
      </c>
      <c r="DM59">
        <v>77</v>
      </c>
      <c r="DN59">
        <v>0</v>
      </c>
      <c r="DO59">
        <v>409</v>
      </c>
      <c r="DP59">
        <v>83</v>
      </c>
      <c r="DQ59">
        <v>0</v>
      </c>
      <c r="DR59">
        <v>332</v>
      </c>
      <c r="DS59">
        <v>97</v>
      </c>
      <c r="DT59">
        <v>0</v>
      </c>
      <c r="DU59">
        <v>419</v>
      </c>
      <c r="DV59">
        <v>79</v>
      </c>
      <c r="DW59">
        <v>0</v>
      </c>
      <c r="EP59" s="326">
        <v>210</v>
      </c>
      <c r="EQ59" s="214">
        <v>244</v>
      </c>
      <c r="ER59" s="214">
        <v>11</v>
      </c>
      <c r="ES59" s="214">
        <v>201</v>
      </c>
      <c r="ET59" s="214">
        <v>211</v>
      </c>
      <c r="EU59" s="214">
        <v>5</v>
      </c>
      <c r="EV59" s="214">
        <v>217</v>
      </c>
      <c r="EW59" s="214">
        <v>230</v>
      </c>
      <c r="EX59" s="214">
        <v>10</v>
      </c>
      <c r="EY59" s="214">
        <v>208</v>
      </c>
      <c r="EZ59" s="214">
        <v>184</v>
      </c>
      <c r="FA59" s="214">
        <v>5</v>
      </c>
      <c r="FB59" s="214">
        <v>225</v>
      </c>
      <c r="FC59" s="214">
        <v>179</v>
      </c>
      <c r="FD59" s="214">
        <v>4</v>
      </c>
      <c r="FE59" s="214">
        <v>268</v>
      </c>
      <c r="FF59" s="214">
        <v>289</v>
      </c>
      <c r="FG59" s="214">
        <v>12</v>
      </c>
      <c r="FH59" s="214"/>
      <c r="FI59" s="214"/>
      <c r="FJ59" s="214"/>
      <c r="FK59" s="214"/>
      <c r="FL59" s="214"/>
      <c r="FM59" s="214"/>
      <c r="FN59" s="214"/>
      <c r="FO59" s="214"/>
      <c r="FP59" s="214"/>
      <c r="FQ59" s="214"/>
      <c r="FR59" s="214"/>
      <c r="FS59" s="214"/>
      <c r="FT59" s="214"/>
      <c r="FU59" s="214"/>
      <c r="FV59" s="214"/>
      <c r="FW59" s="214"/>
      <c r="FX59" s="214"/>
      <c r="FY59" s="327"/>
      <c r="FZ59">
        <v>828</v>
      </c>
      <c r="GA59">
        <v>163</v>
      </c>
      <c r="GB59">
        <v>0</v>
      </c>
      <c r="GC59">
        <v>657</v>
      </c>
      <c r="GD59">
        <v>176</v>
      </c>
      <c r="GE59">
        <v>0</v>
      </c>
      <c r="GF59">
        <v>681</v>
      </c>
      <c r="GG59">
        <v>165</v>
      </c>
      <c r="GH59">
        <v>0</v>
      </c>
      <c r="GI59">
        <v>757</v>
      </c>
      <c r="GJ59">
        <v>163</v>
      </c>
      <c r="GK59">
        <v>0</v>
      </c>
      <c r="GL59">
        <v>663</v>
      </c>
      <c r="GM59">
        <v>163</v>
      </c>
      <c r="GN59">
        <v>0</v>
      </c>
      <c r="GO59">
        <v>803</v>
      </c>
      <c r="GP59">
        <v>144</v>
      </c>
      <c r="GQ59">
        <v>0</v>
      </c>
      <c r="HJ59" s="326">
        <v>3691</v>
      </c>
      <c r="HK59" s="214">
        <v>0</v>
      </c>
      <c r="HL59" s="214">
        <v>0</v>
      </c>
      <c r="HM59" s="214">
        <v>4007</v>
      </c>
      <c r="HN59" s="214">
        <v>0</v>
      </c>
      <c r="HO59" s="214">
        <v>0</v>
      </c>
      <c r="HP59" s="214">
        <v>3923</v>
      </c>
      <c r="HQ59" s="214">
        <v>0</v>
      </c>
      <c r="HR59" s="214">
        <v>0</v>
      </c>
      <c r="HS59" s="214">
        <v>4162</v>
      </c>
      <c r="HT59" s="214">
        <v>0</v>
      </c>
      <c r="HU59" s="214">
        <v>0</v>
      </c>
      <c r="HV59" s="214">
        <v>3813</v>
      </c>
      <c r="HW59" s="214">
        <v>0</v>
      </c>
      <c r="HX59" s="214">
        <v>0</v>
      </c>
      <c r="HY59" s="214">
        <v>4090</v>
      </c>
      <c r="HZ59" s="214">
        <v>0</v>
      </c>
      <c r="IA59" s="214">
        <v>0</v>
      </c>
      <c r="IB59" s="214"/>
      <c r="IC59" s="214">
        <v>0</v>
      </c>
      <c r="ID59" s="214"/>
      <c r="IE59" s="214"/>
      <c r="IF59" s="214">
        <v>0</v>
      </c>
      <c r="IG59" s="214"/>
      <c r="IH59" s="214"/>
      <c r="II59" s="214">
        <v>0</v>
      </c>
      <c r="IJ59" s="214"/>
      <c r="IK59" s="214"/>
      <c r="IL59" s="214">
        <v>0</v>
      </c>
      <c r="IM59" s="214"/>
      <c r="IN59" s="214"/>
      <c r="IO59" s="214">
        <v>0</v>
      </c>
      <c r="IP59" s="214"/>
      <c r="IQ59" s="214"/>
      <c r="IR59" s="214">
        <v>0</v>
      </c>
      <c r="IS59" s="327"/>
      <c r="IT59">
        <v>529</v>
      </c>
      <c r="IU59">
        <v>255</v>
      </c>
      <c r="IV59">
        <v>0</v>
      </c>
      <c r="IW59">
        <v>548</v>
      </c>
      <c r="IX59">
        <v>203</v>
      </c>
      <c r="IY59">
        <v>0</v>
      </c>
      <c r="IZ59">
        <v>574</v>
      </c>
      <c r="JA59">
        <v>214</v>
      </c>
      <c r="JB59">
        <v>0</v>
      </c>
      <c r="JC59">
        <v>623</v>
      </c>
      <c r="JD59">
        <v>240</v>
      </c>
      <c r="JE59">
        <v>0</v>
      </c>
      <c r="JF59">
        <v>637</v>
      </c>
      <c r="JG59">
        <v>213</v>
      </c>
      <c r="JH59">
        <v>0</v>
      </c>
      <c r="JI59">
        <v>671</v>
      </c>
      <c r="JJ59">
        <v>246</v>
      </c>
      <c r="JK59">
        <v>0</v>
      </c>
      <c r="KD59" s="326">
        <v>290</v>
      </c>
      <c r="KE59" s="214">
        <v>229</v>
      </c>
      <c r="KF59" s="214">
        <v>2</v>
      </c>
      <c r="KG59" s="214">
        <v>259</v>
      </c>
      <c r="KH59" s="214">
        <v>259</v>
      </c>
      <c r="KI59" s="214">
        <v>0</v>
      </c>
      <c r="KJ59" s="214">
        <v>282</v>
      </c>
      <c r="KK59" s="214">
        <v>213</v>
      </c>
      <c r="KL59" s="214">
        <v>3</v>
      </c>
      <c r="KM59" s="214">
        <v>287</v>
      </c>
      <c r="KN59" s="214">
        <v>198</v>
      </c>
      <c r="KO59" s="214">
        <v>3</v>
      </c>
      <c r="KP59" s="214">
        <v>283</v>
      </c>
      <c r="KQ59" s="214">
        <v>236</v>
      </c>
      <c r="KR59" s="214">
        <v>4</v>
      </c>
      <c r="KS59" s="214">
        <v>353</v>
      </c>
      <c r="KT59" s="214">
        <v>259</v>
      </c>
      <c r="KU59" s="214">
        <v>3</v>
      </c>
      <c r="KV59" s="214"/>
      <c r="KW59" s="214"/>
      <c r="KX59" s="214"/>
      <c r="KY59" s="214"/>
      <c r="KZ59" s="214"/>
      <c r="LA59" s="214"/>
      <c r="LB59" s="214"/>
      <c r="LC59" s="214"/>
      <c r="LD59" s="214"/>
      <c r="LE59" s="214"/>
      <c r="LF59" s="214"/>
      <c r="LG59" s="214"/>
      <c r="LH59" s="214"/>
      <c r="LI59" s="214"/>
      <c r="LJ59" s="214"/>
      <c r="LK59" s="214"/>
      <c r="LL59" s="214"/>
      <c r="LM59" s="327"/>
      <c r="LN59">
        <v>16</v>
      </c>
      <c r="LO59">
        <v>1</v>
      </c>
      <c r="LP59">
        <v>0</v>
      </c>
      <c r="LQ59">
        <v>29</v>
      </c>
      <c r="LR59">
        <v>1</v>
      </c>
      <c r="LS59">
        <v>0</v>
      </c>
      <c r="LT59">
        <v>32</v>
      </c>
      <c r="LU59">
        <v>3</v>
      </c>
      <c r="LV59">
        <v>0</v>
      </c>
      <c r="LW59">
        <v>24</v>
      </c>
      <c r="LX59">
        <v>2</v>
      </c>
      <c r="LY59">
        <v>0</v>
      </c>
      <c r="LZ59">
        <v>20</v>
      </c>
      <c r="MA59">
        <v>0</v>
      </c>
      <c r="MB59">
        <v>0</v>
      </c>
      <c r="MC59">
        <v>25</v>
      </c>
      <c r="MD59">
        <v>4</v>
      </c>
      <c r="ME59">
        <v>0</v>
      </c>
      <c r="MX59" s="328">
        <v>20170314</v>
      </c>
      <c r="MY59">
        <f t="shared" si="11"/>
        <v>6779</v>
      </c>
      <c r="MZ59">
        <f t="shared" si="11"/>
        <v>1354</v>
      </c>
      <c r="NA59">
        <f t="shared" si="11"/>
        <v>29</v>
      </c>
      <c r="NB59">
        <f t="shared" si="11"/>
        <v>6888</v>
      </c>
      <c r="NC59">
        <f t="shared" si="11"/>
        <v>1338</v>
      </c>
      <c r="ND59">
        <f t="shared" si="11"/>
        <v>27</v>
      </c>
      <c r="NE59">
        <f t="shared" si="11"/>
        <v>6966</v>
      </c>
      <c r="NF59">
        <f t="shared" si="11"/>
        <v>1285</v>
      </c>
      <c r="NG59">
        <f t="shared" si="11"/>
        <v>40</v>
      </c>
      <c r="NH59">
        <f t="shared" si="11"/>
        <v>7506</v>
      </c>
      <c r="NI59">
        <f t="shared" si="11"/>
        <v>1523</v>
      </c>
      <c r="NJ59">
        <f t="shared" si="13"/>
        <v>36</v>
      </c>
      <c r="NK59">
        <f t="shared" si="13"/>
        <v>6923</v>
      </c>
      <c r="NL59">
        <f t="shared" si="13"/>
        <v>1367</v>
      </c>
      <c r="NM59">
        <f t="shared" si="13"/>
        <v>30</v>
      </c>
      <c r="NN59">
        <f t="shared" si="13"/>
        <v>7969</v>
      </c>
      <c r="NO59">
        <f t="shared" si="13"/>
        <v>1586</v>
      </c>
      <c r="NP59">
        <f t="shared" si="13"/>
        <v>37</v>
      </c>
      <c r="NQ59">
        <f t="shared" si="13"/>
        <v>0</v>
      </c>
      <c r="NR59">
        <f t="shared" si="13"/>
        <v>0</v>
      </c>
      <c r="NS59">
        <f t="shared" si="13"/>
        <v>0</v>
      </c>
      <c r="NT59">
        <f t="shared" si="14"/>
        <v>0</v>
      </c>
      <c r="NU59">
        <f t="shared" si="14"/>
        <v>0</v>
      </c>
      <c r="NV59">
        <f t="shared" si="14"/>
        <v>0</v>
      </c>
      <c r="NW59">
        <f t="shared" si="14"/>
        <v>0</v>
      </c>
      <c r="NX59">
        <f t="shared" si="14"/>
        <v>0</v>
      </c>
      <c r="NY59">
        <f t="shared" si="8"/>
        <v>0</v>
      </c>
      <c r="NZ59">
        <f t="shared" si="8"/>
        <v>0</v>
      </c>
      <c r="OA59">
        <f t="shared" si="8"/>
        <v>0</v>
      </c>
      <c r="OB59">
        <f t="shared" si="8"/>
        <v>0</v>
      </c>
      <c r="OC59">
        <f t="shared" si="12"/>
        <v>0</v>
      </c>
      <c r="OD59">
        <f t="shared" si="12"/>
        <v>0</v>
      </c>
      <c r="OE59">
        <f t="shared" si="12"/>
        <v>0</v>
      </c>
      <c r="OF59">
        <f t="shared" si="12"/>
        <v>0</v>
      </c>
      <c r="OG59">
        <f t="shared" si="12"/>
        <v>0</v>
      </c>
      <c r="OH59">
        <f t="shared" si="12"/>
        <v>0</v>
      </c>
      <c r="OI59" s="329"/>
      <c r="OJ59" s="330">
        <f t="shared" si="5"/>
        <v>43031</v>
      </c>
      <c r="OK59" s="331">
        <f t="shared" si="5"/>
        <v>8453</v>
      </c>
      <c r="OL59" s="332">
        <f t="shared" si="5"/>
        <v>199</v>
      </c>
      <c r="OM59">
        <v>20170420</v>
      </c>
    </row>
    <row r="60" spans="1:403">
      <c r="A60" t="s">
        <v>102</v>
      </c>
      <c r="B60" s="326">
        <v>325</v>
      </c>
      <c r="C60" s="214">
        <v>269</v>
      </c>
      <c r="D60" s="214">
        <v>20</v>
      </c>
      <c r="E60" s="214">
        <v>294</v>
      </c>
      <c r="F60" s="214">
        <v>227</v>
      </c>
      <c r="G60" s="214">
        <v>20</v>
      </c>
      <c r="H60" s="214">
        <v>411</v>
      </c>
      <c r="I60" s="214">
        <v>263</v>
      </c>
      <c r="J60" s="214">
        <v>12</v>
      </c>
      <c r="K60" s="214">
        <v>432</v>
      </c>
      <c r="L60" s="214">
        <v>258</v>
      </c>
      <c r="M60" s="214">
        <v>17</v>
      </c>
      <c r="N60" s="214">
        <v>382</v>
      </c>
      <c r="O60" s="214">
        <v>222</v>
      </c>
      <c r="P60" s="214">
        <v>15</v>
      </c>
      <c r="Q60" s="214">
        <v>375</v>
      </c>
      <c r="R60" s="214">
        <v>284</v>
      </c>
      <c r="S60" s="214">
        <v>14</v>
      </c>
      <c r="T60" s="214"/>
      <c r="U60" s="214"/>
      <c r="V60" s="214"/>
      <c r="W60" s="214"/>
      <c r="X60" s="214"/>
      <c r="Y60" s="214"/>
      <c r="Z60" s="214"/>
      <c r="AA60" s="214"/>
      <c r="AB60" s="214"/>
      <c r="AC60" s="214"/>
      <c r="AD60" s="214"/>
      <c r="AE60" s="214"/>
      <c r="AF60" s="214"/>
      <c r="AG60" s="214"/>
      <c r="AH60" s="214"/>
      <c r="AI60" s="214"/>
      <c r="AJ60" s="214"/>
      <c r="AK60" s="327"/>
      <c r="AL60">
        <v>456</v>
      </c>
      <c r="AM60">
        <v>113</v>
      </c>
      <c r="AN60">
        <v>2</v>
      </c>
      <c r="AO60">
        <v>441</v>
      </c>
      <c r="AP60">
        <v>83</v>
      </c>
      <c r="AQ60">
        <v>0</v>
      </c>
      <c r="AR60">
        <v>493</v>
      </c>
      <c r="AS60">
        <v>93</v>
      </c>
      <c r="AT60">
        <v>0</v>
      </c>
      <c r="AU60">
        <v>450</v>
      </c>
      <c r="AV60">
        <v>123</v>
      </c>
      <c r="AW60">
        <v>1</v>
      </c>
      <c r="AX60">
        <v>444</v>
      </c>
      <c r="AY60">
        <v>90</v>
      </c>
      <c r="AZ60">
        <v>1</v>
      </c>
      <c r="BA60">
        <v>509</v>
      </c>
      <c r="BB60">
        <v>98</v>
      </c>
      <c r="BC60">
        <v>2</v>
      </c>
      <c r="BV60" s="326">
        <v>151</v>
      </c>
      <c r="BW60" s="214">
        <v>95</v>
      </c>
      <c r="BX60" s="214">
        <v>2</v>
      </c>
      <c r="BY60" s="214">
        <v>139</v>
      </c>
      <c r="BZ60" s="214">
        <v>91</v>
      </c>
      <c r="CA60" s="214">
        <v>2</v>
      </c>
      <c r="CB60" s="214">
        <v>172</v>
      </c>
      <c r="CC60" s="214">
        <v>101</v>
      </c>
      <c r="CD60" s="214">
        <v>2</v>
      </c>
      <c r="CE60" s="214">
        <v>121</v>
      </c>
      <c r="CF60" s="214">
        <v>82</v>
      </c>
      <c r="CG60" s="214">
        <v>0</v>
      </c>
      <c r="CH60" s="214">
        <v>139</v>
      </c>
      <c r="CI60" s="214">
        <v>116</v>
      </c>
      <c r="CJ60" s="214">
        <v>1</v>
      </c>
      <c r="CK60" s="214">
        <v>156</v>
      </c>
      <c r="CL60" s="214">
        <v>119</v>
      </c>
      <c r="CM60" s="214">
        <v>4</v>
      </c>
      <c r="CN60" s="214"/>
      <c r="CO60" s="214"/>
      <c r="CP60" s="214"/>
      <c r="CQ60" s="214"/>
      <c r="CR60" s="214"/>
      <c r="CS60" s="214"/>
      <c r="CT60" s="214"/>
      <c r="CU60" s="214"/>
      <c r="CV60" s="214"/>
      <c r="CW60" s="214"/>
      <c r="CX60" s="214"/>
      <c r="CY60" s="214"/>
      <c r="CZ60" s="214"/>
      <c r="DA60" s="214"/>
      <c r="DB60" s="214"/>
      <c r="DC60" s="214"/>
      <c r="DD60" s="214"/>
      <c r="DE60" s="327"/>
      <c r="DF60">
        <v>351</v>
      </c>
      <c r="DG60">
        <v>123</v>
      </c>
      <c r="DH60">
        <v>3</v>
      </c>
      <c r="DI60">
        <v>365</v>
      </c>
      <c r="DJ60">
        <v>109</v>
      </c>
      <c r="DK60">
        <v>0</v>
      </c>
      <c r="DL60">
        <v>419</v>
      </c>
      <c r="DM60">
        <v>92</v>
      </c>
      <c r="DN60">
        <v>2</v>
      </c>
      <c r="DO60">
        <v>447</v>
      </c>
      <c r="DP60">
        <v>144</v>
      </c>
      <c r="DQ60">
        <v>2</v>
      </c>
      <c r="DR60">
        <v>378</v>
      </c>
      <c r="DS60">
        <v>91</v>
      </c>
      <c r="DT60">
        <v>1</v>
      </c>
      <c r="DU60">
        <v>486</v>
      </c>
      <c r="DV60">
        <v>115</v>
      </c>
      <c r="DW60">
        <v>0</v>
      </c>
      <c r="EP60" s="326">
        <v>209</v>
      </c>
      <c r="EQ60" s="214">
        <v>175</v>
      </c>
      <c r="ER60" s="214">
        <v>4</v>
      </c>
      <c r="ES60" s="214">
        <v>198</v>
      </c>
      <c r="ET60" s="214">
        <v>164</v>
      </c>
      <c r="EU60" s="214">
        <v>6</v>
      </c>
      <c r="EV60" s="214">
        <v>217</v>
      </c>
      <c r="EW60" s="214">
        <v>129</v>
      </c>
      <c r="EX60" s="214">
        <v>6</v>
      </c>
      <c r="EY60" s="214">
        <v>249</v>
      </c>
      <c r="EZ60" s="214">
        <v>157</v>
      </c>
      <c r="FA60" s="214">
        <v>3</v>
      </c>
      <c r="FB60" s="214">
        <v>215</v>
      </c>
      <c r="FC60" s="214">
        <v>138</v>
      </c>
      <c r="FD60" s="214">
        <v>7</v>
      </c>
      <c r="FE60" s="214">
        <v>290</v>
      </c>
      <c r="FF60" s="214">
        <v>136</v>
      </c>
      <c r="FG60" s="214">
        <v>7</v>
      </c>
      <c r="FH60" s="214"/>
      <c r="FI60" s="214"/>
      <c r="FJ60" s="214"/>
      <c r="FK60" s="214"/>
      <c r="FL60" s="214"/>
      <c r="FM60" s="214"/>
      <c r="FN60" s="214"/>
      <c r="FO60" s="214"/>
      <c r="FP60" s="214"/>
      <c r="FQ60" s="214"/>
      <c r="FR60" s="214"/>
      <c r="FS60" s="214"/>
      <c r="FT60" s="214"/>
      <c r="FU60" s="214"/>
      <c r="FV60" s="214"/>
      <c r="FW60" s="214"/>
      <c r="FX60" s="214"/>
      <c r="FY60" s="327"/>
      <c r="FZ60">
        <v>692</v>
      </c>
      <c r="GA60">
        <v>195</v>
      </c>
      <c r="GB60">
        <v>1</v>
      </c>
      <c r="GC60">
        <v>633</v>
      </c>
      <c r="GD60">
        <v>174</v>
      </c>
      <c r="GE60">
        <v>2</v>
      </c>
      <c r="GF60">
        <v>805</v>
      </c>
      <c r="GG60">
        <v>182</v>
      </c>
      <c r="GH60">
        <v>0</v>
      </c>
      <c r="GI60">
        <v>858</v>
      </c>
      <c r="GJ60">
        <v>197</v>
      </c>
      <c r="GK60">
        <v>0</v>
      </c>
      <c r="GL60">
        <v>640</v>
      </c>
      <c r="GM60">
        <v>195</v>
      </c>
      <c r="GN60">
        <v>1</v>
      </c>
      <c r="GO60">
        <v>742</v>
      </c>
      <c r="GP60">
        <v>185</v>
      </c>
      <c r="GQ60">
        <v>1</v>
      </c>
      <c r="HJ60" s="326">
        <v>4962</v>
      </c>
      <c r="HK60" s="214">
        <v>0</v>
      </c>
      <c r="HL60" s="214"/>
      <c r="HM60" s="214">
        <v>5025</v>
      </c>
      <c r="HN60" s="214">
        <v>0</v>
      </c>
      <c r="HO60" s="214"/>
      <c r="HP60" s="214">
        <v>4470</v>
      </c>
      <c r="HQ60" s="214">
        <v>0</v>
      </c>
      <c r="HR60" s="214"/>
      <c r="HS60" s="214">
        <v>4742</v>
      </c>
      <c r="HT60" s="214">
        <v>0</v>
      </c>
      <c r="HU60" s="214"/>
      <c r="HV60" s="214">
        <v>4519</v>
      </c>
      <c r="HW60" s="214">
        <v>0</v>
      </c>
      <c r="HX60" s="214"/>
      <c r="HY60" s="214">
        <v>5422</v>
      </c>
      <c r="HZ60" s="214">
        <v>0</v>
      </c>
      <c r="IA60" s="214"/>
      <c r="IB60" s="214"/>
      <c r="IC60" s="214">
        <v>0</v>
      </c>
      <c r="ID60" s="214"/>
      <c r="IE60" s="214"/>
      <c r="IF60" s="214">
        <v>0</v>
      </c>
      <c r="IG60" s="214"/>
      <c r="IH60" s="214"/>
      <c r="II60" s="214">
        <v>0</v>
      </c>
      <c r="IJ60" s="214"/>
      <c r="IK60" s="214"/>
      <c r="IL60" s="214">
        <v>0</v>
      </c>
      <c r="IM60" s="214"/>
      <c r="IN60" s="214"/>
      <c r="IO60" s="214">
        <v>0</v>
      </c>
      <c r="IP60" s="214"/>
      <c r="IQ60" s="214"/>
      <c r="IR60" s="214">
        <v>0</v>
      </c>
      <c r="IS60" s="327"/>
      <c r="IT60">
        <v>234</v>
      </c>
      <c r="IU60">
        <v>124</v>
      </c>
      <c r="IV60">
        <v>1</v>
      </c>
      <c r="IW60">
        <v>245</v>
      </c>
      <c r="IX60">
        <v>100</v>
      </c>
      <c r="IY60">
        <v>0</v>
      </c>
      <c r="IZ60">
        <v>225</v>
      </c>
      <c r="JA60">
        <v>112</v>
      </c>
      <c r="JB60">
        <v>0</v>
      </c>
      <c r="JC60">
        <v>218</v>
      </c>
      <c r="JD60">
        <v>134</v>
      </c>
      <c r="JE60">
        <v>0</v>
      </c>
      <c r="JF60">
        <v>237</v>
      </c>
      <c r="JG60">
        <v>119</v>
      </c>
      <c r="JH60">
        <v>0</v>
      </c>
      <c r="JI60">
        <v>260</v>
      </c>
      <c r="JJ60">
        <v>145</v>
      </c>
      <c r="JK60">
        <v>0</v>
      </c>
      <c r="KD60" s="326">
        <v>387</v>
      </c>
      <c r="KE60" s="214">
        <v>246</v>
      </c>
      <c r="KF60" s="214">
        <v>5</v>
      </c>
      <c r="KG60" s="214">
        <v>337</v>
      </c>
      <c r="KH60" s="214">
        <v>227</v>
      </c>
      <c r="KI60" s="214">
        <v>5</v>
      </c>
      <c r="KJ60" s="214">
        <v>380</v>
      </c>
      <c r="KK60" s="214">
        <v>248</v>
      </c>
      <c r="KL60" s="214">
        <v>4</v>
      </c>
      <c r="KM60" s="214">
        <v>416</v>
      </c>
      <c r="KN60" s="214">
        <v>226</v>
      </c>
      <c r="KO60" s="214">
        <v>1</v>
      </c>
      <c r="KP60" s="214">
        <v>368</v>
      </c>
      <c r="KQ60" s="214">
        <v>291</v>
      </c>
      <c r="KR60" s="214">
        <v>3</v>
      </c>
      <c r="KS60" s="214">
        <v>447</v>
      </c>
      <c r="KT60" s="214">
        <v>288</v>
      </c>
      <c r="KU60" s="214">
        <v>1</v>
      </c>
      <c r="KV60" s="214"/>
      <c r="KW60" s="214"/>
      <c r="KX60" s="214"/>
      <c r="KY60" s="214"/>
      <c r="KZ60" s="214"/>
      <c r="LA60" s="214"/>
      <c r="LB60" s="214"/>
      <c r="LC60" s="214"/>
      <c r="LD60" s="214"/>
      <c r="LE60" s="214"/>
      <c r="LF60" s="214"/>
      <c r="LG60" s="214"/>
      <c r="LH60" s="214"/>
      <c r="LI60" s="214"/>
      <c r="LJ60" s="214"/>
      <c r="LK60" s="214"/>
      <c r="LL60" s="214"/>
      <c r="LM60" s="327"/>
      <c r="LN60">
        <v>22</v>
      </c>
      <c r="LO60">
        <v>286</v>
      </c>
      <c r="LQ60">
        <v>18</v>
      </c>
      <c r="LR60">
        <v>303</v>
      </c>
      <c r="LT60">
        <v>14</v>
      </c>
      <c r="LU60">
        <v>286</v>
      </c>
      <c r="LW60">
        <v>10</v>
      </c>
      <c r="LX60">
        <v>378</v>
      </c>
      <c r="LZ60">
        <v>20</v>
      </c>
      <c r="MA60">
        <v>351</v>
      </c>
      <c r="MC60">
        <v>10</v>
      </c>
      <c r="MD60">
        <v>305</v>
      </c>
      <c r="MX60" s="328">
        <v>20170309</v>
      </c>
      <c r="MY60">
        <f t="shared" si="11"/>
        <v>7789</v>
      </c>
      <c r="MZ60">
        <f t="shared" si="11"/>
        <v>1626</v>
      </c>
      <c r="NA60">
        <f t="shared" si="11"/>
        <v>38</v>
      </c>
      <c r="NB60">
        <f t="shared" si="11"/>
        <v>7695</v>
      </c>
      <c r="NC60">
        <f t="shared" si="11"/>
        <v>1478</v>
      </c>
      <c r="ND60">
        <f t="shared" si="11"/>
        <v>35</v>
      </c>
      <c r="NE60">
        <f t="shared" si="11"/>
        <v>7606</v>
      </c>
      <c r="NF60">
        <f t="shared" si="11"/>
        <v>1506</v>
      </c>
      <c r="NG60">
        <f t="shared" si="11"/>
        <v>26</v>
      </c>
      <c r="NH60">
        <f t="shared" si="11"/>
        <v>7943</v>
      </c>
      <c r="NI60">
        <f t="shared" si="11"/>
        <v>1699</v>
      </c>
      <c r="NJ60">
        <f t="shared" si="13"/>
        <v>24</v>
      </c>
      <c r="NK60">
        <f t="shared" si="13"/>
        <v>7342</v>
      </c>
      <c r="NL60">
        <f t="shared" si="13"/>
        <v>1613</v>
      </c>
      <c r="NM60">
        <f t="shared" si="13"/>
        <v>29</v>
      </c>
      <c r="NN60">
        <f t="shared" si="13"/>
        <v>8697</v>
      </c>
      <c r="NO60">
        <f t="shared" si="13"/>
        <v>1675</v>
      </c>
      <c r="NP60">
        <f t="shared" si="13"/>
        <v>29</v>
      </c>
      <c r="NQ60">
        <f t="shared" si="13"/>
        <v>0</v>
      </c>
      <c r="NR60">
        <f t="shared" si="13"/>
        <v>0</v>
      </c>
      <c r="NS60">
        <f t="shared" si="13"/>
        <v>0</v>
      </c>
      <c r="NT60">
        <f t="shared" si="14"/>
        <v>0</v>
      </c>
      <c r="NU60">
        <f t="shared" si="14"/>
        <v>0</v>
      </c>
      <c r="NV60">
        <f t="shared" si="14"/>
        <v>0</v>
      </c>
      <c r="NW60">
        <f t="shared" si="14"/>
        <v>0</v>
      </c>
      <c r="NX60">
        <f t="shared" si="14"/>
        <v>0</v>
      </c>
      <c r="NY60">
        <f t="shared" si="8"/>
        <v>0</v>
      </c>
      <c r="NZ60">
        <f t="shared" si="8"/>
        <v>0</v>
      </c>
      <c r="OA60">
        <f t="shared" si="8"/>
        <v>0</v>
      </c>
      <c r="OB60">
        <f t="shared" si="8"/>
        <v>0</v>
      </c>
      <c r="OC60">
        <f t="shared" si="12"/>
        <v>0</v>
      </c>
      <c r="OD60">
        <f t="shared" si="12"/>
        <v>0</v>
      </c>
      <c r="OE60">
        <f t="shared" si="12"/>
        <v>0</v>
      </c>
      <c r="OF60">
        <f t="shared" si="12"/>
        <v>0</v>
      </c>
      <c r="OG60">
        <f t="shared" si="12"/>
        <v>0</v>
      </c>
      <c r="OH60">
        <f t="shared" si="12"/>
        <v>0</v>
      </c>
      <c r="OI60" s="329"/>
      <c r="OJ60" s="330">
        <f t="shared" si="5"/>
        <v>47072</v>
      </c>
      <c r="OK60" s="331">
        <f t="shared" si="5"/>
        <v>9597</v>
      </c>
      <c r="OL60" s="332">
        <f t="shared" si="5"/>
        <v>181</v>
      </c>
      <c r="OM60">
        <v>20170420</v>
      </c>
    </row>
    <row r="61" spans="1:403">
      <c r="A61" t="s">
        <v>103</v>
      </c>
      <c r="B61" s="326">
        <v>140</v>
      </c>
      <c r="C61" s="214">
        <v>223</v>
      </c>
      <c r="D61" s="214">
        <v>1</v>
      </c>
      <c r="E61" s="214">
        <v>185</v>
      </c>
      <c r="F61" s="214">
        <v>207</v>
      </c>
      <c r="G61" s="214">
        <v>2</v>
      </c>
      <c r="H61" s="214">
        <v>182</v>
      </c>
      <c r="I61" s="214">
        <v>230</v>
      </c>
      <c r="J61" s="214">
        <v>19</v>
      </c>
      <c r="K61" s="214">
        <v>157</v>
      </c>
      <c r="L61" s="214">
        <v>289</v>
      </c>
      <c r="M61" s="214">
        <v>11</v>
      </c>
      <c r="N61" s="214">
        <v>138</v>
      </c>
      <c r="O61" s="214">
        <v>309</v>
      </c>
      <c r="P61" s="214">
        <v>5</v>
      </c>
      <c r="Q61" s="214"/>
      <c r="R61" s="214"/>
      <c r="S61" s="214"/>
      <c r="T61" s="214"/>
      <c r="U61" s="214"/>
      <c r="V61" s="214"/>
      <c r="W61" s="214"/>
      <c r="X61" s="214"/>
      <c r="Y61" s="214"/>
      <c r="Z61" s="214"/>
      <c r="AA61" s="214"/>
      <c r="AB61" s="214"/>
      <c r="AC61" s="214"/>
      <c r="AD61" s="214"/>
      <c r="AE61" s="214"/>
      <c r="AF61" s="214"/>
      <c r="AG61" s="214"/>
      <c r="AH61" s="214"/>
      <c r="AI61" s="214"/>
      <c r="AJ61" s="214"/>
      <c r="AK61" s="327"/>
      <c r="AL61">
        <v>225</v>
      </c>
      <c r="AM61">
        <v>64</v>
      </c>
      <c r="AN61">
        <v>1</v>
      </c>
      <c r="AO61">
        <v>304</v>
      </c>
      <c r="AP61">
        <v>95</v>
      </c>
      <c r="AQ61">
        <v>0</v>
      </c>
      <c r="AR61">
        <v>299</v>
      </c>
      <c r="AS61">
        <v>75</v>
      </c>
      <c r="AT61">
        <v>0</v>
      </c>
      <c r="AU61">
        <v>296</v>
      </c>
      <c r="AV61">
        <v>74</v>
      </c>
      <c r="AW61">
        <v>0</v>
      </c>
      <c r="AX61">
        <v>288</v>
      </c>
      <c r="AY61">
        <v>76</v>
      </c>
      <c r="AZ61">
        <v>0</v>
      </c>
      <c r="BV61" s="326">
        <v>21</v>
      </c>
      <c r="BW61" s="214">
        <v>19</v>
      </c>
      <c r="BX61" s="214">
        <v>0</v>
      </c>
      <c r="BY61" s="214">
        <v>38</v>
      </c>
      <c r="BZ61" s="214">
        <v>11</v>
      </c>
      <c r="CA61" s="214">
        <v>0</v>
      </c>
      <c r="CB61" s="214">
        <v>39</v>
      </c>
      <c r="CC61" s="214">
        <v>2</v>
      </c>
      <c r="CD61" s="214">
        <v>0</v>
      </c>
      <c r="CE61" s="214">
        <v>54</v>
      </c>
      <c r="CF61" s="214">
        <v>7</v>
      </c>
      <c r="CG61" s="214">
        <v>0</v>
      </c>
      <c r="CH61" s="214">
        <v>26</v>
      </c>
      <c r="CI61" s="214">
        <v>6</v>
      </c>
      <c r="CJ61" s="214">
        <v>1</v>
      </c>
      <c r="CK61" s="214"/>
      <c r="CL61" s="214"/>
      <c r="CM61" s="214"/>
      <c r="CN61" s="214"/>
      <c r="CO61" s="214"/>
      <c r="CP61" s="214"/>
      <c r="CQ61" s="214"/>
      <c r="CR61" s="214"/>
      <c r="CS61" s="214"/>
      <c r="CT61" s="214"/>
      <c r="CU61" s="214"/>
      <c r="CV61" s="214"/>
      <c r="CW61" s="214"/>
      <c r="CX61" s="214"/>
      <c r="CY61" s="214"/>
      <c r="CZ61" s="214"/>
      <c r="DA61" s="214"/>
      <c r="DB61" s="214"/>
      <c r="DC61" s="214"/>
      <c r="DD61" s="214"/>
      <c r="DE61" s="327"/>
      <c r="DF61">
        <v>149</v>
      </c>
      <c r="DG61">
        <v>40</v>
      </c>
      <c r="DH61">
        <v>0</v>
      </c>
      <c r="DI61">
        <v>210</v>
      </c>
      <c r="DJ61">
        <v>44</v>
      </c>
      <c r="DK61">
        <v>0</v>
      </c>
      <c r="DL61">
        <v>216</v>
      </c>
      <c r="DM61">
        <v>38</v>
      </c>
      <c r="DN61">
        <v>0</v>
      </c>
      <c r="DO61">
        <v>210</v>
      </c>
      <c r="DP61">
        <v>36</v>
      </c>
      <c r="DQ61">
        <v>0</v>
      </c>
      <c r="DR61">
        <v>175</v>
      </c>
      <c r="DS61">
        <v>46</v>
      </c>
      <c r="DT61">
        <v>0</v>
      </c>
      <c r="EP61" s="326">
        <v>87</v>
      </c>
      <c r="EQ61" s="214">
        <v>38</v>
      </c>
      <c r="ER61" s="214">
        <v>2</v>
      </c>
      <c r="ES61" s="214">
        <v>88</v>
      </c>
      <c r="ET61" s="214">
        <v>41</v>
      </c>
      <c r="EU61" s="214">
        <v>1</v>
      </c>
      <c r="EV61" s="214">
        <v>105</v>
      </c>
      <c r="EW61" s="214">
        <v>27</v>
      </c>
      <c r="EX61" s="214">
        <v>2</v>
      </c>
      <c r="EY61" s="214">
        <v>102</v>
      </c>
      <c r="EZ61" s="214">
        <v>30</v>
      </c>
      <c r="FA61" s="214">
        <v>2</v>
      </c>
      <c r="FB61" s="214">
        <v>118</v>
      </c>
      <c r="FC61" s="214">
        <v>23</v>
      </c>
      <c r="FD61" s="214">
        <v>2</v>
      </c>
      <c r="FE61" s="214"/>
      <c r="FF61" s="214"/>
      <c r="FG61" s="214"/>
      <c r="FH61" s="214"/>
      <c r="FI61" s="214"/>
      <c r="FJ61" s="214"/>
      <c r="FK61" s="214"/>
      <c r="FL61" s="214"/>
      <c r="FM61" s="214"/>
      <c r="FN61" s="214"/>
      <c r="FO61" s="214"/>
      <c r="FP61" s="214"/>
      <c r="FQ61" s="214"/>
      <c r="FR61" s="214"/>
      <c r="FS61" s="214"/>
      <c r="FT61" s="214"/>
      <c r="FU61" s="214"/>
      <c r="FV61" s="214"/>
      <c r="FW61" s="214"/>
      <c r="FX61" s="214"/>
      <c r="FY61" s="327"/>
      <c r="FZ61">
        <v>145</v>
      </c>
      <c r="GA61">
        <v>26</v>
      </c>
      <c r="GB61">
        <v>0</v>
      </c>
      <c r="GC61">
        <v>144</v>
      </c>
      <c r="GD61">
        <v>29</v>
      </c>
      <c r="GE61">
        <v>0</v>
      </c>
      <c r="GF61">
        <v>159</v>
      </c>
      <c r="GG61">
        <v>23</v>
      </c>
      <c r="GH61">
        <v>0</v>
      </c>
      <c r="GI61">
        <v>200</v>
      </c>
      <c r="GJ61">
        <v>34</v>
      </c>
      <c r="GK61">
        <v>0</v>
      </c>
      <c r="GL61">
        <v>182</v>
      </c>
      <c r="GM61">
        <v>39</v>
      </c>
      <c r="GN61">
        <v>0</v>
      </c>
      <c r="HJ61" s="326">
        <v>1227</v>
      </c>
      <c r="HK61" s="214">
        <v>0</v>
      </c>
      <c r="HL61" s="214">
        <v>0</v>
      </c>
      <c r="HM61" s="214">
        <v>1414</v>
      </c>
      <c r="HN61" s="214">
        <v>0</v>
      </c>
      <c r="HO61" s="214">
        <v>0</v>
      </c>
      <c r="HP61" s="214">
        <v>1528</v>
      </c>
      <c r="HQ61" s="214">
        <v>0</v>
      </c>
      <c r="HR61" s="214">
        <v>0</v>
      </c>
      <c r="HS61" s="214">
        <v>1848</v>
      </c>
      <c r="HT61" s="214">
        <v>0</v>
      </c>
      <c r="HU61" s="214"/>
      <c r="HV61" s="214">
        <v>1516</v>
      </c>
      <c r="HW61" s="214">
        <v>0</v>
      </c>
      <c r="HX61" s="214">
        <v>0</v>
      </c>
      <c r="HY61" s="214"/>
      <c r="HZ61" s="214">
        <v>0</v>
      </c>
      <c r="IA61" s="214"/>
      <c r="IB61" s="214"/>
      <c r="IC61" s="214">
        <v>0</v>
      </c>
      <c r="ID61" s="214"/>
      <c r="IE61" s="214"/>
      <c r="IF61" s="214">
        <v>0</v>
      </c>
      <c r="IG61" s="214"/>
      <c r="IH61" s="214"/>
      <c r="II61" s="214">
        <v>0</v>
      </c>
      <c r="IJ61" s="214"/>
      <c r="IK61" s="214"/>
      <c r="IL61" s="214">
        <v>0</v>
      </c>
      <c r="IM61" s="214"/>
      <c r="IN61" s="214"/>
      <c r="IO61" s="214">
        <v>0</v>
      </c>
      <c r="IP61" s="214"/>
      <c r="IQ61" s="214"/>
      <c r="IR61" s="214">
        <v>0</v>
      </c>
      <c r="IS61" s="327"/>
      <c r="IT61">
        <v>118</v>
      </c>
      <c r="IU61">
        <v>2</v>
      </c>
      <c r="IV61">
        <v>0</v>
      </c>
      <c r="IW61">
        <v>103</v>
      </c>
      <c r="IX61">
        <v>2</v>
      </c>
      <c r="IY61">
        <v>0</v>
      </c>
      <c r="IZ61">
        <v>146</v>
      </c>
      <c r="JA61">
        <v>4</v>
      </c>
      <c r="JB61">
        <v>0</v>
      </c>
      <c r="JC61">
        <v>108</v>
      </c>
      <c r="JD61">
        <v>3</v>
      </c>
      <c r="JE61">
        <v>0</v>
      </c>
      <c r="JF61">
        <v>139</v>
      </c>
      <c r="JG61">
        <v>7</v>
      </c>
      <c r="JH61">
        <v>0</v>
      </c>
      <c r="KD61" s="326">
        <v>157</v>
      </c>
      <c r="KE61" s="214">
        <v>44</v>
      </c>
      <c r="KF61" s="214">
        <v>2</v>
      </c>
      <c r="KG61" s="214">
        <v>142</v>
      </c>
      <c r="KH61" s="214">
        <v>68</v>
      </c>
      <c r="KI61" s="214">
        <v>0</v>
      </c>
      <c r="KJ61" s="214">
        <v>156</v>
      </c>
      <c r="KK61" s="214">
        <v>79</v>
      </c>
      <c r="KL61" s="214">
        <v>0</v>
      </c>
      <c r="KM61" s="214">
        <v>184</v>
      </c>
      <c r="KN61" s="214">
        <v>75</v>
      </c>
      <c r="KO61" s="214">
        <v>2</v>
      </c>
      <c r="KP61" s="214">
        <v>204</v>
      </c>
      <c r="KQ61" s="214">
        <v>69</v>
      </c>
      <c r="KR61" s="214">
        <v>2</v>
      </c>
      <c r="KS61" s="214"/>
      <c r="KT61" s="214"/>
      <c r="KU61" s="214"/>
      <c r="KV61" s="214"/>
      <c r="KW61" s="214"/>
      <c r="KX61" s="214"/>
      <c r="KY61" s="214"/>
      <c r="KZ61" s="214"/>
      <c r="LA61" s="214"/>
      <c r="LB61" s="214"/>
      <c r="LC61" s="214"/>
      <c r="LD61" s="214"/>
      <c r="LE61" s="214"/>
      <c r="LF61" s="214"/>
      <c r="LG61" s="214"/>
      <c r="LH61" s="214"/>
      <c r="LI61" s="214"/>
      <c r="LJ61" s="214"/>
      <c r="LK61" s="214"/>
      <c r="LL61" s="214"/>
      <c r="LM61" s="327"/>
      <c r="LN61">
        <v>6</v>
      </c>
      <c r="LO61">
        <v>0</v>
      </c>
      <c r="LP61">
        <v>0</v>
      </c>
      <c r="LQ61">
        <v>4</v>
      </c>
      <c r="LR61">
        <v>0</v>
      </c>
      <c r="LS61">
        <v>0</v>
      </c>
      <c r="LT61">
        <v>8</v>
      </c>
      <c r="LU61">
        <v>0</v>
      </c>
      <c r="LV61">
        <v>0</v>
      </c>
      <c r="LW61">
        <v>6</v>
      </c>
      <c r="LX61">
        <v>4</v>
      </c>
      <c r="LY61">
        <v>0</v>
      </c>
      <c r="LZ61">
        <v>6</v>
      </c>
      <c r="MA61">
        <v>0</v>
      </c>
      <c r="MB61">
        <v>0</v>
      </c>
      <c r="MX61" s="328">
        <v>20170317</v>
      </c>
      <c r="MY61">
        <f t="shared" si="11"/>
        <v>2275</v>
      </c>
      <c r="MZ61">
        <f t="shared" si="11"/>
        <v>456</v>
      </c>
      <c r="NA61">
        <f t="shared" si="11"/>
        <v>6</v>
      </c>
      <c r="NB61">
        <f t="shared" si="11"/>
        <v>2632</v>
      </c>
      <c r="NC61">
        <f t="shared" si="11"/>
        <v>497</v>
      </c>
      <c r="ND61">
        <f t="shared" si="11"/>
        <v>3</v>
      </c>
      <c r="NE61">
        <f t="shared" si="11"/>
        <v>2838</v>
      </c>
      <c r="NF61">
        <f t="shared" si="11"/>
        <v>478</v>
      </c>
      <c r="NG61">
        <f t="shared" si="11"/>
        <v>21</v>
      </c>
      <c r="NH61">
        <f t="shared" si="11"/>
        <v>3165</v>
      </c>
      <c r="NI61">
        <f t="shared" si="11"/>
        <v>552</v>
      </c>
      <c r="NJ61">
        <f t="shared" si="13"/>
        <v>15</v>
      </c>
      <c r="NK61">
        <f t="shared" si="13"/>
        <v>2792</v>
      </c>
      <c r="NL61">
        <f t="shared" si="13"/>
        <v>575</v>
      </c>
      <c r="NM61">
        <f t="shared" si="13"/>
        <v>10</v>
      </c>
      <c r="NN61">
        <f t="shared" si="13"/>
        <v>0</v>
      </c>
      <c r="NO61">
        <f t="shared" si="13"/>
        <v>0</v>
      </c>
      <c r="NP61">
        <f t="shared" si="13"/>
        <v>0</v>
      </c>
      <c r="NQ61">
        <f t="shared" si="13"/>
        <v>0</v>
      </c>
      <c r="NR61">
        <f t="shared" si="13"/>
        <v>0</v>
      </c>
      <c r="NS61">
        <f t="shared" si="13"/>
        <v>0</v>
      </c>
      <c r="NT61">
        <f t="shared" si="14"/>
        <v>0</v>
      </c>
      <c r="NU61">
        <f t="shared" si="14"/>
        <v>0</v>
      </c>
      <c r="NV61">
        <f t="shared" si="14"/>
        <v>0</v>
      </c>
      <c r="NW61">
        <f t="shared" si="14"/>
        <v>0</v>
      </c>
      <c r="NX61">
        <f t="shared" si="14"/>
        <v>0</v>
      </c>
      <c r="NY61">
        <f t="shared" si="8"/>
        <v>0</v>
      </c>
      <c r="NZ61">
        <f t="shared" si="8"/>
        <v>0</v>
      </c>
      <c r="OA61">
        <f t="shared" si="8"/>
        <v>0</v>
      </c>
      <c r="OB61">
        <f t="shared" si="8"/>
        <v>0</v>
      </c>
      <c r="OC61">
        <f t="shared" si="12"/>
        <v>0</v>
      </c>
      <c r="OD61">
        <f t="shared" si="12"/>
        <v>0</v>
      </c>
      <c r="OE61">
        <f t="shared" si="12"/>
        <v>0</v>
      </c>
      <c r="OF61">
        <f t="shared" si="12"/>
        <v>0</v>
      </c>
      <c r="OG61">
        <f t="shared" si="12"/>
        <v>0</v>
      </c>
      <c r="OH61">
        <f t="shared" si="12"/>
        <v>0</v>
      </c>
      <c r="OI61" s="329"/>
      <c r="OJ61" s="330">
        <f t="shared" si="5"/>
        <v>13702</v>
      </c>
      <c r="OK61" s="331">
        <f t="shared" si="5"/>
        <v>2558</v>
      </c>
      <c r="OL61" s="332">
        <f t="shared" si="5"/>
        <v>55</v>
      </c>
      <c r="OM61">
        <v>20170317</v>
      </c>
    </row>
    <row r="62" spans="1:403">
      <c r="A62" t="s">
        <v>104</v>
      </c>
      <c r="B62" s="326">
        <v>271</v>
      </c>
      <c r="C62" s="214">
        <v>136</v>
      </c>
      <c r="D62" s="214">
        <v>15</v>
      </c>
      <c r="E62" s="214">
        <v>327</v>
      </c>
      <c r="F62" s="214">
        <v>150</v>
      </c>
      <c r="G62" s="214">
        <v>19</v>
      </c>
      <c r="H62" s="214">
        <v>291</v>
      </c>
      <c r="I62" s="214">
        <v>157</v>
      </c>
      <c r="J62" s="214">
        <v>21</v>
      </c>
      <c r="K62" s="214">
        <v>290</v>
      </c>
      <c r="L62" s="214">
        <v>144</v>
      </c>
      <c r="M62" s="214">
        <v>8</v>
      </c>
      <c r="N62" s="214">
        <v>253</v>
      </c>
      <c r="O62" s="214">
        <v>168</v>
      </c>
      <c r="P62" s="214">
        <v>17</v>
      </c>
      <c r="Q62" s="214">
        <v>399</v>
      </c>
      <c r="R62" s="214">
        <v>154</v>
      </c>
      <c r="S62" s="214">
        <v>19</v>
      </c>
      <c r="T62" s="214"/>
      <c r="U62" s="214"/>
      <c r="V62" s="214"/>
      <c r="W62" s="214"/>
      <c r="X62" s="214"/>
      <c r="Y62" s="214"/>
      <c r="Z62" s="214"/>
      <c r="AA62" s="214"/>
      <c r="AB62" s="214"/>
      <c r="AC62" s="214"/>
      <c r="AD62" s="214"/>
      <c r="AE62" s="214"/>
      <c r="AF62" s="214"/>
      <c r="AG62" s="214"/>
      <c r="AH62" s="214"/>
      <c r="AI62" s="214"/>
      <c r="AJ62" s="214"/>
      <c r="AK62" s="327"/>
      <c r="AL62">
        <v>380</v>
      </c>
      <c r="AM62">
        <v>138</v>
      </c>
      <c r="AN62">
        <v>0</v>
      </c>
      <c r="AO62">
        <v>341</v>
      </c>
      <c r="AP62">
        <v>151</v>
      </c>
      <c r="AQ62">
        <v>0</v>
      </c>
      <c r="AR62">
        <v>393</v>
      </c>
      <c r="AS62">
        <v>130</v>
      </c>
      <c r="AT62">
        <v>3</v>
      </c>
      <c r="AU62">
        <v>395</v>
      </c>
      <c r="AV62">
        <v>167</v>
      </c>
      <c r="AW62">
        <v>0</v>
      </c>
      <c r="AX62">
        <v>345</v>
      </c>
      <c r="AY62">
        <v>146</v>
      </c>
      <c r="AZ62">
        <v>6</v>
      </c>
      <c r="BA62">
        <v>444</v>
      </c>
      <c r="BB62">
        <v>171</v>
      </c>
      <c r="BC62">
        <v>1</v>
      </c>
      <c r="BV62" s="326">
        <v>79</v>
      </c>
      <c r="BW62" s="214">
        <v>56</v>
      </c>
      <c r="BX62" s="214">
        <v>0</v>
      </c>
      <c r="BY62" s="214">
        <v>94</v>
      </c>
      <c r="BZ62" s="214">
        <v>119</v>
      </c>
      <c r="CA62" s="214">
        <v>1</v>
      </c>
      <c r="CB62" s="214">
        <v>110</v>
      </c>
      <c r="CC62" s="214">
        <v>104</v>
      </c>
      <c r="CD62" s="214">
        <v>2</v>
      </c>
      <c r="CE62" s="214">
        <v>93</v>
      </c>
      <c r="CF62" s="214">
        <v>110</v>
      </c>
      <c r="CG62" s="214">
        <v>0</v>
      </c>
      <c r="CH62" s="214">
        <v>79</v>
      </c>
      <c r="CI62" s="214">
        <v>98</v>
      </c>
      <c r="CJ62" s="214">
        <v>0</v>
      </c>
      <c r="CK62" s="214">
        <v>97</v>
      </c>
      <c r="CL62" s="214">
        <v>154</v>
      </c>
      <c r="CM62" s="214">
        <v>0</v>
      </c>
      <c r="CN62" s="214"/>
      <c r="CO62" s="214"/>
      <c r="CP62" s="214"/>
      <c r="CQ62" s="214"/>
      <c r="CR62" s="214"/>
      <c r="CS62" s="214"/>
      <c r="CT62" s="214"/>
      <c r="CU62" s="214"/>
      <c r="CV62" s="214"/>
      <c r="CW62" s="214"/>
      <c r="CX62" s="214"/>
      <c r="CY62" s="214"/>
      <c r="CZ62" s="214"/>
      <c r="DA62" s="214"/>
      <c r="DB62" s="214"/>
      <c r="DC62" s="214"/>
      <c r="DD62" s="214"/>
      <c r="DE62" s="327"/>
      <c r="DF62">
        <v>193</v>
      </c>
      <c r="DG62">
        <v>88</v>
      </c>
      <c r="DH62">
        <v>0</v>
      </c>
      <c r="DI62">
        <v>204</v>
      </c>
      <c r="DJ62">
        <v>102</v>
      </c>
      <c r="DK62">
        <v>1</v>
      </c>
      <c r="DL62">
        <v>249</v>
      </c>
      <c r="DM62">
        <v>86</v>
      </c>
      <c r="DN62">
        <v>0</v>
      </c>
      <c r="DO62">
        <v>266</v>
      </c>
      <c r="DP62">
        <v>91</v>
      </c>
      <c r="DQ62">
        <v>0</v>
      </c>
      <c r="DR62">
        <v>217</v>
      </c>
      <c r="DS62">
        <v>87</v>
      </c>
      <c r="DT62">
        <v>0</v>
      </c>
      <c r="DU62">
        <v>257</v>
      </c>
      <c r="DV62">
        <v>125</v>
      </c>
      <c r="DW62">
        <v>0</v>
      </c>
      <c r="EP62" s="326">
        <v>142</v>
      </c>
      <c r="EQ62" s="214">
        <v>101</v>
      </c>
      <c r="ER62" s="214">
        <v>3</v>
      </c>
      <c r="ES62" s="214">
        <v>152</v>
      </c>
      <c r="ET62" s="214">
        <v>92</v>
      </c>
      <c r="EU62" s="214">
        <v>4</v>
      </c>
      <c r="EV62" s="214">
        <v>184</v>
      </c>
      <c r="EW62" s="214">
        <v>75</v>
      </c>
      <c r="EX62" s="214">
        <v>3</v>
      </c>
      <c r="EY62" s="214">
        <v>172</v>
      </c>
      <c r="EZ62" s="214">
        <v>85</v>
      </c>
      <c r="FA62" s="214">
        <v>11</v>
      </c>
      <c r="FB62" s="214">
        <v>157</v>
      </c>
      <c r="FC62" s="214">
        <v>77</v>
      </c>
      <c r="FD62" s="214">
        <v>1</v>
      </c>
      <c r="FE62" s="214">
        <v>191</v>
      </c>
      <c r="FF62" s="214">
        <v>113</v>
      </c>
      <c r="FG62" s="214">
        <v>11</v>
      </c>
      <c r="FH62" s="214"/>
      <c r="FI62" s="214"/>
      <c r="FJ62" s="214"/>
      <c r="FK62" s="214"/>
      <c r="FL62" s="214"/>
      <c r="FM62" s="214"/>
      <c r="FN62" s="214"/>
      <c r="FO62" s="214"/>
      <c r="FP62" s="214"/>
      <c r="FQ62" s="214"/>
      <c r="FR62" s="214"/>
      <c r="FS62" s="214"/>
      <c r="FT62" s="214"/>
      <c r="FU62" s="214"/>
      <c r="FV62" s="214"/>
      <c r="FW62" s="214"/>
      <c r="FX62" s="214"/>
      <c r="FY62" s="327"/>
      <c r="FZ62">
        <v>396</v>
      </c>
      <c r="GA62">
        <v>131</v>
      </c>
      <c r="GB62">
        <v>0</v>
      </c>
      <c r="GC62">
        <v>383</v>
      </c>
      <c r="GD62">
        <v>104</v>
      </c>
      <c r="GE62">
        <v>1</v>
      </c>
      <c r="GF62">
        <v>445</v>
      </c>
      <c r="GG62">
        <v>129</v>
      </c>
      <c r="GH62">
        <v>1</v>
      </c>
      <c r="GI62">
        <v>481</v>
      </c>
      <c r="GJ62">
        <v>140</v>
      </c>
      <c r="GK62">
        <v>1</v>
      </c>
      <c r="GL62">
        <v>431</v>
      </c>
      <c r="GM62">
        <v>164</v>
      </c>
      <c r="GN62">
        <v>1</v>
      </c>
      <c r="GO62">
        <v>451</v>
      </c>
      <c r="GP62">
        <v>133</v>
      </c>
      <c r="GQ62">
        <v>2</v>
      </c>
      <c r="HJ62" s="326">
        <v>1948</v>
      </c>
      <c r="HK62" s="214">
        <v>0</v>
      </c>
      <c r="HL62" s="214">
        <v>0</v>
      </c>
      <c r="HM62" s="214">
        <v>2431</v>
      </c>
      <c r="HN62" s="214">
        <v>0</v>
      </c>
      <c r="HO62" s="214">
        <v>1</v>
      </c>
      <c r="HP62" s="214">
        <v>1958</v>
      </c>
      <c r="HQ62" s="214">
        <v>0</v>
      </c>
      <c r="HR62" s="214">
        <v>0</v>
      </c>
      <c r="HS62" s="214">
        <v>2888</v>
      </c>
      <c r="HT62" s="214">
        <v>0</v>
      </c>
      <c r="HU62" s="214">
        <v>0</v>
      </c>
      <c r="HV62" s="214">
        <v>2672</v>
      </c>
      <c r="HW62" s="214">
        <v>0</v>
      </c>
      <c r="HX62" s="214">
        <v>0</v>
      </c>
      <c r="HY62" s="214">
        <v>2605</v>
      </c>
      <c r="HZ62" s="214">
        <v>0</v>
      </c>
      <c r="IA62" s="214">
        <v>0</v>
      </c>
      <c r="IB62" s="214"/>
      <c r="IC62" s="214">
        <v>0</v>
      </c>
      <c r="ID62" s="214"/>
      <c r="IE62" s="214"/>
      <c r="IF62" s="214">
        <v>0</v>
      </c>
      <c r="IG62" s="214"/>
      <c r="IH62" s="214"/>
      <c r="II62" s="214">
        <v>0</v>
      </c>
      <c r="IJ62" s="214"/>
      <c r="IK62" s="214"/>
      <c r="IL62" s="214">
        <v>0</v>
      </c>
      <c r="IM62" s="214"/>
      <c r="IN62" s="214"/>
      <c r="IO62" s="214">
        <v>0</v>
      </c>
      <c r="IP62" s="214"/>
      <c r="IQ62" s="214"/>
      <c r="IR62" s="214">
        <v>0</v>
      </c>
      <c r="IS62" s="327"/>
      <c r="IT62">
        <v>212</v>
      </c>
      <c r="IU62">
        <v>6</v>
      </c>
      <c r="IV62">
        <v>1</v>
      </c>
      <c r="IW62">
        <v>226</v>
      </c>
      <c r="IX62">
        <v>4</v>
      </c>
      <c r="IY62">
        <v>1</v>
      </c>
      <c r="IZ62">
        <v>218</v>
      </c>
      <c r="JA62">
        <v>7</v>
      </c>
      <c r="JB62">
        <v>0</v>
      </c>
      <c r="JC62">
        <v>219</v>
      </c>
      <c r="JD62">
        <v>13</v>
      </c>
      <c r="JE62">
        <v>0</v>
      </c>
      <c r="JF62">
        <v>238</v>
      </c>
      <c r="JG62">
        <v>5</v>
      </c>
      <c r="JH62">
        <v>0</v>
      </c>
      <c r="JI62">
        <v>282</v>
      </c>
      <c r="JJ62">
        <v>16</v>
      </c>
      <c r="JK62">
        <v>0</v>
      </c>
      <c r="KD62" s="326">
        <v>267</v>
      </c>
      <c r="KE62" s="214">
        <v>260</v>
      </c>
      <c r="KF62" s="214">
        <v>0</v>
      </c>
      <c r="KG62" s="214">
        <v>259</v>
      </c>
      <c r="KH62" s="214">
        <v>212</v>
      </c>
      <c r="KI62" s="214">
        <v>1</v>
      </c>
      <c r="KJ62" s="214">
        <v>271</v>
      </c>
      <c r="KK62" s="214">
        <v>223</v>
      </c>
      <c r="KL62" s="214">
        <v>1</v>
      </c>
      <c r="KM62" s="214">
        <v>266</v>
      </c>
      <c r="KN62" s="214">
        <v>313</v>
      </c>
      <c r="KO62" s="214">
        <v>0</v>
      </c>
      <c r="KP62" s="214">
        <v>311</v>
      </c>
      <c r="KQ62" s="214">
        <v>228</v>
      </c>
      <c r="KR62" s="214">
        <v>1</v>
      </c>
      <c r="KS62" s="214">
        <v>300</v>
      </c>
      <c r="KT62" s="214">
        <v>255</v>
      </c>
      <c r="KU62" s="214">
        <v>1</v>
      </c>
      <c r="KV62" s="214"/>
      <c r="KW62" s="214"/>
      <c r="KX62" s="214"/>
      <c r="KY62" s="214"/>
      <c r="KZ62" s="214"/>
      <c r="LA62" s="214"/>
      <c r="LB62" s="214"/>
      <c r="LC62" s="214"/>
      <c r="LD62" s="214"/>
      <c r="LE62" s="214"/>
      <c r="LF62" s="214"/>
      <c r="LG62" s="214"/>
      <c r="LH62" s="214"/>
      <c r="LI62" s="214"/>
      <c r="LJ62" s="214"/>
      <c r="LK62" s="214"/>
      <c r="LL62" s="214"/>
      <c r="LM62" s="327"/>
      <c r="LN62">
        <v>43</v>
      </c>
      <c r="LO62">
        <v>19</v>
      </c>
      <c r="LP62">
        <v>1</v>
      </c>
      <c r="LQ62">
        <v>33</v>
      </c>
      <c r="LR62">
        <v>51</v>
      </c>
      <c r="LS62">
        <v>2</v>
      </c>
      <c r="LT62">
        <v>20</v>
      </c>
      <c r="LU62">
        <v>22</v>
      </c>
      <c r="LV62">
        <v>2</v>
      </c>
      <c r="LW62">
        <v>29</v>
      </c>
      <c r="LX62">
        <v>20</v>
      </c>
      <c r="LY62">
        <v>0</v>
      </c>
      <c r="LZ62">
        <v>38</v>
      </c>
      <c r="MA62">
        <v>25</v>
      </c>
      <c r="MB62">
        <v>0</v>
      </c>
      <c r="MC62">
        <v>54</v>
      </c>
      <c r="MD62">
        <v>52</v>
      </c>
      <c r="ME62">
        <v>5</v>
      </c>
      <c r="MX62" s="328">
        <v>20170410</v>
      </c>
      <c r="MY62">
        <f t="shared" si="11"/>
        <v>3931</v>
      </c>
      <c r="MZ62">
        <f t="shared" si="11"/>
        <v>935</v>
      </c>
      <c r="NA62">
        <f t="shared" si="11"/>
        <v>20</v>
      </c>
      <c r="NB62">
        <f t="shared" si="11"/>
        <v>4450</v>
      </c>
      <c r="NC62">
        <f t="shared" si="11"/>
        <v>985</v>
      </c>
      <c r="ND62">
        <f t="shared" si="11"/>
        <v>31</v>
      </c>
      <c r="NE62">
        <f t="shared" si="11"/>
        <v>4139</v>
      </c>
      <c r="NF62">
        <f t="shared" si="11"/>
        <v>933</v>
      </c>
      <c r="NG62">
        <f t="shared" si="11"/>
        <v>33</v>
      </c>
      <c r="NH62">
        <f t="shared" si="11"/>
        <v>5099</v>
      </c>
      <c r="NI62">
        <f t="shared" si="11"/>
        <v>1083</v>
      </c>
      <c r="NJ62">
        <f t="shared" si="13"/>
        <v>20</v>
      </c>
      <c r="NK62">
        <f t="shared" si="13"/>
        <v>4741</v>
      </c>
      <c r="NL62">
        <f t="shared" si="13"/>
        <v>998</v>
      </c>
      <c r="NM62">
        <f t="shared" si="13"/>
        <v>26</v>
      </c>
      <c r="NN62">
        <f t="shared" si="13"/>
        <v>5080</v>
      </c>
      <c r="NO62">
        <f t="shared" si="13"/>
        <v>1173</v>
      </c>
      <c r="NP62">
        <f t="shared" si="13"/>
        <v>39</v>
      </c>
      <c r="NQ62">
        <f t="shared" si="13"/>
        <v>0</v>
      </c>
      <c r="NR62">
        <f t="shared" si="13"/>
        <v>0</v>
      </c>
      <c r="NS62">
        <f t="shared" si="13"/>
        <v>0</v>
      </c>
      <c r="NT62">
        <f t="shared" si="14"/>
        <v>0</v>
      </c>
      <c r="NU62">
        <f t="shared" si="14"/>
        <v>0</v>
      </c>
      <c r="NV62">
        <f t="shared" si="14"/>
        <v>0</v>
      </c>
      <c r="NW62">
        <f t="shared" si="14"/>
        <v>0</v>
      </c>
      <c r="NX62">
        <f t="shared" si="14"/>
        <v>0</v>
      </c>
      <c r="NY62">
        <f t="shared" si="8"/>
        <v>0</v>
      </c>
      <c r="NZ62">
        <f t="shared" si="8"/>
        <v>0</v>
      </c>
      <c r="OA62">
        <f t="shared" si="8"/>
        <v>0</v>
      </c>
      <c r="OB62">
        <f t="shared" si="8"/>
        <v>0</v>
      </c>
      <c r="OC62">
        <f t="shared" si="12"/>
        <v>0</v>
      </c>
      <c r="OD62">
        <f t="shared" si="12"/>
        <v>0</v>
      </c>
      <c r="OE62">
        <f t="shared" si="12"/>
        <v>0</v>
      </c>
      <c r="OF62">
        <f t="shared" si="12"/>
        <v>0</v>
      </c>
      <c r="OG62">
        <f t="shared" si="12"/>
        <v>0</v>
      </c>
      <c r="OH62">
        <f t="shared" si="12"/>
        <v>0</v>
      </c>
      <c r="OI62" s="329"/>
      <c r="OJ62" s="330">
        <f t="shared" si="5"/>
        <v>27440</v>
      </c>
      <c r="OK62" s="331">
        <f t="shared" si="5"/>
        <v>6107</v>
      </c>
      <c r="OL62" s="332">
        <f t="shared" si="5"/>
        <v>169</v>
      </c>
      <c r="OM62">
        <v>20170410</v>
      </c>
    </row>
    <row r="63" spans="1:403" s="334" customFormat="1">
      <c r="A63" s="334" t="s">
        <v>105</v>
      </c>
      <c r="B63" s="335">
        <v>83</v>
      </c>
      <c r="C63" s="336">
        <v>28</v>
      </c>
      <c r="D63" s="336">
        <v>4</v>
      </c>
      <c r="E63" s="336">
        <v>80</v>
      </c>
      <c r="F63" s="336">
        <v>18</v>
      </c>
      <c r="G63" s="336">
        <v>4</v>
      </c>
      <c r="H63" s="336">
        <v>97</v>
      </c>
      <c r="I63" s="336">
        <v>21</v>
      </c>
      <c r="J63" s="336">
        <v>4</v>
      </c>
      <c r="K63" s="336">
        <v>96</v>
      </c>
      <c r="L63" s="336">
        <v>26</v>
      </c>
      <c r="M63" s="336">
        <v>5</v>
      </c>
      <c r="N63" s="336">
        <v>148</v>
      </c>
      <c r="O63" s="336">
        <v>49</v>
      </c>
      <c r="P63" s="336">
        <v>1</v>
      </c>
      <c r="Q63" s="336">
        <v>128</v>
      </c>
      <c r="R63" s="336">
        <v>58</v>
      </c>
      <c r="S63" s="336">
        <v>4</v>
      </c>
      <c r="T63" s="336"/>
      <c r="U63" s="336"/>
      <c r="V63" s="336"/>
      <c r="W63" s="336"/>
      <c r="X63" s="336"/>
      <c r="Y63" s="336"/>
      <c r="Z63" s="336"/>
      <c r="AA63" s="336"/>
      <c r="AB63" s="336"/>
      <c r="AC63" s="336"/>
      <c r="AD63" s="336"/>
      <c r="AE63" s="336"/>
      <c r="AF63" s="336"/>
      <c r="AG63" s="336"/>
      <c r="AH63" s="336"/>
      <c r="AI63" s="336"/>
      <c r="AJ63" s="336"/>
      <c r="AK63" s="337"/>
      <c r="AL63" s="334">
        <v>89</v>
      </c>
      <c r="AM63" s="334">
        <v>15</v>
      </c>
      <c r="AN63" s="334">
        <v>0</v>
      </c>
      <c r="AO63" s="334">
        <v>84</v>
      </c>
      <c r="AP63" s="334">
        <v>23</v>
      </c>
      <c r="AQ63" s="334">
        <v>0</v>
      </c>
      <c r="AR63" s="334">
        <v>87</v>
      </c>
      <c r="AS63" s="334">
        <v>17</v>
      </c>
      <c r="AT63" s="334">
        <v>1</v>
      </c>
      <c r="AU63" s="334">
        <v>108</v>
      </c>
      <c r="AV63" s="334">
        <v>21</v>
      </c>
      <c r="AW63" s="334">
        <v>2</v>
      </c>
      <c r="AX63" s="334">
        <v>85</v>
      </c>
      <c r="AY63" s="334">
        <v>13</v>
      </c>
      <c r="AZ63" s="334">
        <v>0</v>
      </c>
      <c r="BA63" s="334">
        <v>100</v>
      </c>
      <c r="BB63" s="334">
        <v>33</v>
      </c>
      <c r="BC63" s="334">
        <v>0</v>
      </c>
      <c r="BV63" s="335">
        <v>15</v>
      </c>
      <c r="BW63" s="336">
        <v>3</v>
      </c>
      <c r="BX63" s="336">
        <v>0</v>
      </c>
      <c r="BY63" s="336">
        <v>12</v>
      </c>
      <c r="BZ63" s="336">
        <v>0</v>
      </c>
      <c r="CA63" s="336">
        <v>0</v>
      </c>
      <c r="CB63" s="336">
        <v>10</v>
      </c>
      <c r="CC63" s="336">
        <v>0</v>
      </c>
      <c r="CD63" s="336">
        <v>0</v>
      </c>
      <c r="CE63" s="336">
        <v>9</v>
      </c>
      <c r="CF63" s="336">
        <v>0</v>
      </c>
      <c r="CG63" s="336">
        <v>0</v>
      </c>
      <c r="CH63" s="336">
        <v>18</v>
      </c>
      <c r="CI63" s="336">
        <v>2</v>
      </c>
      <c r="CJ63" s="336">
        <v>0</v>
      </c>
      <c r="CK63" s="336">
        <v>15</v>
      </c>
      <c r="CL63" s="336">
        <v>9</v>
      </c>
      <c r="CM63" s="336">
        <v>0</v>
      </c>
      <c r="CN63" s="336"/>
      <c r="CO63" s="336"/>
      <c r="CP63" s="336"/>
      <c r="CQ63" s="336"/>
      <c r="CR63" s="336"/>
      <c r="CS63" s="336"/>
      <c r="CT63" s="336"/>
      <c r="CU63" s="336"/>
      <c r="CV63" s="336"/>
      <c r="CW63" s="336"/>
      <c r="CX63" s="336"/>
      <c r="CY63" s="336"/>
      <c r="CZ63" s="336"/>
      <c r="DA63" s="336"/>
      <c r="DB63" s="336"/>
      <c r="DC63" s="336"/>
      <c r="DD63" s="336"/>
      <c r="DE63" s="337"/>
      <c r="DF63" s="334">
        <v>97</v>
      </c>
      <c r="DG63" s="334">
        <v>12</v>
      </c>
      <c r="DH63" s="334">
        <v>0</v>
      </c>
      <c r="DI63" s="334">
        <v>88</v>
      </c>
      <c r="DJ63" s="334">
        <v>29</v>
      </c>
      <c r="DK63" s="334">
        <v>0</v>
      </c>
      <c r="DL63" s="334">
        <v>113</v>
      </c>
      <c r="DM63" s="334">
        <v>25</v>
      </c>
      <c r="DN63" s="334">
        <v>0</v>
      </c>
      <c r="DO63" s="334">
        <v>101</v>
      </c>
      <c r="DP63" s="334">
        <v>26</v>
      </c>
      <c r="DQ63" s="334">
        <v>0</v>
      </c>
      <c r="DR63" s="334">
        <v>77</v>
      </c>
      <c r="DS63" s="334">
        <v>27</v>
      </c>
      <c r="DT63" s="334">
        <v>1</v>
      </c>
      <c r="DU63" s="334">
        <v>93</v>
      </c>
      <c r="DV63" s="334">
        <v>27</v>
      </c>
      <c r="DW63" s="334">
        <v>1</v>
      </c>
      <c r="EP63" s="335">
        <v>47</v>
      </c>
      <c r="EQ63" s="336">
        <v>23</v>
      </c>
      <c r="ER63" s="336">
        <v>3</v>
      </c>
      <c r="ES63" s="336">
        <v>20</v>
      </c>
      <c r="ET63" s="336">
        <v>15</v>
      </c>
      <c r="EU63" s="336">
        <v>1</v>
      </c>
      <c r="EV63" s="336">
        <v>35</v>
      </c>
      <c r="EW63" s="336">
        <v>15</v>
      </c>
      <c r="EX63" s="336">
        <v>0</v>
      </c>
      <c r="EY63" s="336">
        <v>41</v>
      </c>
      <c r="EZ63" s="336">
        <v>16</v>
      </c>
      <c r="FA63" s="336">
        <v>1</v>
      </c>
      <c r="FB63" s="336">
        <v>36</v>
      </c>
      <c r="FC63" s="336">
        <v>12</v>
      </c>
      <c r="FD63" s="336">
        <v>1</v>
      </c>
      <c r="FE63" s="336">
        <v>39</v>
      </c>
      <c r="FF63" s="336">
        <v>23</v>
      </c>
      <c r="FG63" s="336">
        <v>1</v>
      </c>
      <c r="FH63" s="336"/>
      <c r="FI63" s="336"/>
      <c r="FJ63" s="336"/>
      <c r="FK63" s="336"/>
      <c r="FL63" s="336"/>
      <c r="FM63" s="336"/>
      <c r="FN63" s="336"/>
      <c r="FO63" s="336"/>
      <c r="FP63" s="336"/>
      <c r="FQ63" s="336"/>
      <c r="FR63" s="336"/>
      <c r="FS63" s="336"/>
      <c r="FT63" s="336"/>
      <c r="FU63" s="336"/>
      <c r="FV63" s="336"/>
      <c r="FW63" s="336"/>
      <c r="FX63" s="336"/>
      <c r="FY63" s="337"/>
      <c r="FZ63" s="334">
        <v>47</v>
      </c>
      <c r="GA63" s="334">
        <v>28</v>
      </c>
      <c r="GB63" s="334">
        <v>0</v>
      </c>
      <c r="GC63" s="334">
        <v>44</v>
      </c>
      <c r="GD63" s="334">
        <v>18</v>
      </c>
      <c r="GE63" s="334">
        <v>0</v>
      </c>
      <c r="GF63" s="334">
        <v>46</v>
      </c>
      <c r="GG63" s="334">
        <v>30</v>
      </c>
      <c r="GH63" s="334">
        <v>0</v>
      </c>
      <c r="GI63" s="334">
        <v>63</v>
      </c>
      <c r="GJ63" s="334">
        <v>13</v>
      </c>
      <c r="GK63" s="334">
        <v>0</v>
      </c>
      <c r="GL63" s="334">
        <v>42</v>
      </c>
      <c r="GM63" s="334">
        <v>18</v>
      </c>
      <c r="GN63" s="334">
        <v>0</v>
      </c>
      <c r="GO63" s="334">
        <v>64</v>
      </c>
      <c r="GP63" s="334">
        <v>27</v>
      </c>
      <c r="GQ63" s="334">
        <v>0</v>
      </c>
      <c r="HJ63" s="335">
        <v>994</v>
      </c>
      <c r="HK63" s="336">
        <v>0</v>
      </c>
      <c r="HL63" s="336">
        <v>0</v>
      </c>
      <c r="HM63" s="336">
        <v>1116</v>
      </c>
      <c r="HN63" s="336">
        <v>0</v>
      </c>
      <c r="HO63" s="336">
        <v>0</v>
      </c>
      <c r="HP63" s="336">
        <v>1133</v>
      </c>
      <c r="HQ63" s="336">
        <v>0</v>
      </c>
      <c r="HR63" s="336">
        <v>0</v>
      </c>
      <c r="HS63" s="336">
        <v>1073</v>
      </c>
      <c r="HT63" s="336">
        <v>0</v>
      </c>
      <c r="HU63" s="336">
        <v>0</v>
      </c>
      <c r="HV63" s="336">
        <v>1004</v>
      </c>
      <c r="HW63" s="336">
        <v>0</v>
      </c>
      <c r="HX63" s="336">
        <v>0</v>
      </c>
      <c r="HY63" s="336">
        <v>1370</v>
      </c>
      <c r="HZ63" s="336">
        <v>0</v>
      </c>
      <c r="IA63" s="336">
        <v>0</v>
      </c>
      <c r="IB63" s="336"/>
      <c r="IC63" s="336">
        <v>0</v>
      </c>
      <c r="ID63" s="336"/>
      <c r="IE63" s="336"/>
      <c r="IF63" s="336">
        <v>0</v>
      </c>
      <c r="IG63" s="336"/>
      <c r="IH63" s="336"/>
      <c r="II63" s="336">
        <v>0</v>
      </c>
      <c r="IJ63" s="336"/>
      <c r="IK63" s="336"/>
      <c r="IL63" s="336">
        <v>0</v>
      </c>
      <c r="IM63" s="336"/>
      <c r="IN63" s="336"/>
      <c r="IO63" s="336">
        <v>0</v>
      </c>
      <c r="IP63" s="336"/>
      <c r="IQ63" s="336"/>
      <c r="IR63" s="336">
        <v>0</v>
      </c>
      <c r="IS63" s="337"/>
      <c r="IT63" s="334">
        <v>109</v>
      </c>
      <c r="IU63" s="334">
        <v>21</v>
      </c>
      <c r="IV63" s="334">
        <v>0</v>
      </c>
      <c r="IW63" s="334">
        <v>91</v>
      </c>
      <c r="IX63" s="334">
        <v>21</v>
      </c>
      <c r="IY63" s="334">
        <v>0</v>
      </c>
      <c r="IZ63" s="334">
        <v>113</v>
      </c>
      <c r="JA63" s="334">
        <v>27</v>
      </c>
      <c r="JB63" s="334">
        <v>0</v>
      </c>
      <c r="JC63" s="334">
        <v>91</v>
      </c>
      <c r="JD63" s="334">
        <v>20</v>
      </c>
      <c r="JE63" s="334">
        <v>0</v>
      </c>
      <c r="JF63" s="334">
        <v>114</v>
      </c>
      <c r="JG63" s="334">
        <v>16</v>
      </c>
      <c r="JH63" s="334">
        <v>0</v>
      </c>
      <c r="JI63" s="334">
        <v>107</v>
      </c>
      <c r="JJ63" s="334">
        <v>15</v>
      </c>
      <c r="JK63" s="334">
        <v>0</v>
      </c>
      <c r="KD63" s="335">
        <v>50</v>
      </c>
      <c r="KE63" s="336">
        <v>28</v>
      </c>
      <c r="KF63" s="336">
        <v>0</v>
      </c>
      <c r="KG63" s="336">
        <v>57</v>
      </c>
      <c r="KH63" s="336">
        <v>32</v>
      </c>
      <c r="KI63" s="336">
        <v>0</v>
      </c>
      <c r="KJ63" s="336">
        <v>63</v>
      </c>
      <c r="KK63" s="336">
        <v>32</v>
      </c>
      <c r="KL63" s="336">
        <v>0</v>
      </c>
      <c r="KM63" s="336">
        <v>63</v>
      </c>
      <c r="KN63" s="336">
        <v>35</v>
      </c>
      <c r="KO63" s="336">
        <v>1</v>
      </c>
      <c r="KP63" s="336">
        <v>58</v>
      </c>
      <c r="KQ63" s="336">
        <v>39</v>
      </c>
      <c r="KR63" s="336">
        <v>1</v>
      </c>
      <c r="KS63" s="336">
        <v>67</v>
      </c>
      <c r="KT63" s="336">
        <v>47</v>
      </c>
      <c r="KU63" s="336">
        <v>0</v>
      </c>
      <c r="KV63" s="336"/>
      <c r="KW63" s="336"/>
      <c r="KX63" s="336"/>
      <c r="KY63" s="336"/>
      <c r="KZ63" s="336"/>
      <c r="LA63" s="336"/>
      <c r="LB63" s="336"/>
      <c r="LC63" s="336"/>
      <c r="LD63" s="336"/>
      <c r="LE63" s="336"/>
      <c r="LF63" s="336"/>
      <c r="LG63" s="336"/>
      <c r="LH63" s="336"/>
      <c r="LI63" s="336"/>
      <c r="LJ63" s="336"/>
      <c r="LK63" s="336"/>
      <c r="LL63" s="336"/>
      <c r="LM63" s="337"/>
      <c r="LN63" s="334">
        <v>2</v>
      </c>
      <c r="LO63" s="334">
        <v>5</v>
      </c>
      <c r="LP63" s="334">
        <v>0</v>
      </c>
      <c r="LQ63" s="334">
        <v>4</v>
      </c>
      <c r="LR63" s="334">
        <v>4</v>
      </c>
      <c r="LS63" s="334">
        <v>0</v>
      </c>
      <c r="LT63" s="334">
        <v>2</v>
      </c>
      <c r="LU63" s="334">
        <v>1</v>
      </c>
      <c r="LV63" s="334">
        <v>0</v>
      </c>
      <c r="LW63" s="334">
        <v>7</v>
      </c>
      <c r="LX63" s="334">
        <v>9</v>
      </c>
      <c r="LY63" s="334">
        <v>0</v>
      </c>
      <c r="LZ63" s="334">
        <v>5</v>
      </c>
      <c r="MA63" s="334">
        <v>8</v>
      </c>
      <c r="MB63" s="334">
        <v>0</v>
      </c>
      <c r="MC63" s="334">
        <v>5</v>
      </c>
      <c r="MD63" s="334">
        <v>5</v>
      </c>
      <c r="ME63" s="334">
        <v>0</v>
      </c>
      <c r="MX63" s="328">
        <v>20170320</v>
      </c>
      <c r="MY63">
        <f t="shared" si="11"/>
        <v>1533</v>
      </c>
      <c r="MZ63">
        <f t="shared" si="11"/>
        <v>163</v>
      </c>
      <c r="NA63">
        <f t="shared" si="11"/>
        <v>7</v>
      </c>
      <c r="NB63">
        <f t="shared" si="11"/>
        <v>1596</v>
      </c>
      <c r="NC63">
        <f t="shared" si="11"/>
        <v>160</v>
      </c>
      <c r="ND63">
        <f t="shared" si="11"/>
        <v>5</v>
      </c>
      <c r="NE63">
        <f t="shared" si="11"/>
        <v>1699</v>
      </c>
      <c r="NF63">
        <f t="shared" si="11"/>
        <v>168</v>
      </c>
      <c r="NG63">
        <f t="shared" si="11"/>
        <v>5</v>
      </c>
      <c r="NH63">
        <f t="shared" si="11"/>
        <v>1652</v>
      </c>
      <c r="NI63">
        <f t="shared" si="11"/>
        <v>166</v>
      </c>
      <c r="NJ63">
        <f t="shared" si="13"/>
        <v>9</v>
      </c>
      <c r="NK63">
        <f t="shared" si="13"/>
        <v>1587</v>
      </c>
      <c r="NL63">
        <f t="shared" si="13"/>
        <v>184</v>
      </c>
      <c r="NM63">
        <f t="shared" si="13"/>
        <v>4</v>
      </c>
      <c r="NN63">
        <f t="shared" si="13"/>
        <v>1988</v>
      </c>
      <c r="NO63">
        <f t="shared" si="13"/>
        <v>244</v>
      </c>
      <c r="NP63">
        <f t="shared" si="13"/>
        <v>6</v>
      </c>
      <c r="NQ63">
        <f t="shared" si="13"/>
        <v>0</v>
      </c>
      <c r="NR63">
        <f t="shared" si="13"/>
        <v>0</v>
      </c>
      <c r="NS63">
        <f t="shared" si="13"/>
        <v>0</v>
      </c>
      <c r="NT63">
        <f t="shared" si="14"/>
        <v>0</v>
      </c>
      <c r="NU63">
        <f t="shared" si="14"/>
        <v>0</v>
      </c>
      <c r="NV63">
        <f t="shared" si="14"/>
        <v>0</v>
      </c>
      <c r="NW63">
        <f t="shared" si="14"/>
        <v>0</v>
      </c>
      <c r="NX63">
        <f t="shared" si="14"/>
        <v>0</v>
      </c>
      <c r="NY63">
        <f t="shared" si="8"/>
        <v>0</v>
      </c>
      <c r="NZ63">
        <f t="shared" si="8"/>
        <v>0</v>
      </c>
      <c r="OA63">
        <f t="shared" si="8"/>
        <v>0</v>
      </c>
      <c r="OB63">
        <f t="shared" si="8"/>
        <v>0</v>
      </c>
      <c r="OC63">
        <f t="shared" si="12"/>
        <v>0</v>
      </c>
      <c r="OD63">
        <f t="shared" si="12"/>
        <v>0</v>
      </c>
      <c r="OE63">
        <f t="shared" si="12"/>
        <v>0</v>
      </c>
      <c r="OF63">
        <f t="shared" si="12"/>
        <v>0</v>
      </c>
      <c r="OG63">
        <f t="shared" si="12"/>
        <v>0</v>
      </c>
      <c r="OH63">
        <f t="shared" si="12"/>
        <v>0</v>
      </c>
      <c r="OI63" s="329"/>
      <c r="OJ63" s="330">
        <f t="shared" si="5"/>
        <v>10055</v>
      </c>
      <c r="OK63" s="331">
        <f t="shared" si="5"/>
        <v>1085</v>
      </c>
      <c r="OL63" s="332">
        <f t="shared" si="5"/>
        <v>36</v>
      </c>
      <c r="OM63" s="334">
        <v>20170419</v>
      </c>
    </row>
    <row r="64" spans="1:403">
      <c r="A64" t="s">
        <v>106</v>
      </c>
      <c r="B64" s="326">
        <v>55</v>
      </c>
      <c r="C64" s="214">
        <v>62</v>
      </c>
      <c r="D64" s="214">
        <v>4</v>
      </c>
      <c r="E64" s="214">
        <v>67</v>
      </c>
      <c r="F64" s="214">
        <v>58</v>
      </c>
      <c r="G64" s="214">
        <v>5</v>
      </c>
      <c r="H64" s="214">
        <v>52</v>
      </c>
      <c r="I64" s="214">
        <v>57</v>
      </c>
      <c r="J64" s="214">
        <v>3</v>
      </c>
      <c r="K64" s="214">
        <v>45</v>
      </c>
      <c r="L64" s="214">
        <v>71</v>
      </c>
      <c r="M64" s="214">
        <v>1</v>
      </c>
      <c r="N64" s="214">
        <v>75</v>
      </c>
      <c r="O64" s="214">
        <v>55</v>
      </c>
      <c r="P64" s="214">
        <v>3</v>
      </c>
      <c r="Q64" s="214"/>
      <c r="R64" s="214"/>
      <c r="S64" s="214"/>
      <c r="T64" s="214"/>
      <c r="U64" s="214"/>
      <c r="V64" s="214"/>
      <c r="W64" s="214"/>
      <c r="X64" s="214"/>
      <c r="Y64" s="214"/>
      <c r="Z64" s="214"/>
      <c r="AA64" s="214"/>
      <c r="AB64" s="214"/>
      <c r="AC64" s="214"/>
      <c r="AD64" s="214"/>
      <c r="AE64" s="214"/>
      <c r="AF64" s="214"/>
      <c r="AG64" s="214"/>
      <c r="AH64" s="214"/>
      <c r="AI64" s="214"/>
      <c r="AJ64" s="214"/>
      <c r="AK64" s="327"/>
      <c r="AL64">
        <v>31</v>
      </c>
      <c r="AM64">
        <v>4</v>
      </c>
      <c r="AN64">
        <v>0</v>
      </c>
      <c r="AO64">
        <v>34</v>
      </c>
      <c r="AP64">
        <v>8</v>
      </c>
      <c r="AQ64">
        <v>0</v>
      </c>
      <c r="AR64">
        <v>39</v>
      </c>
      <c r="AS64">
        <v>17</v>
      </c>
      <c r="AT64">
        <v>0</v>
      </c>
      <c r="AU64">
        <v>44</v>
      </c>
      <c r="AV64">
        <v>12</v>
      </c>
      <c r="AW64">
        <v>0</v>
      </c>
      <c r="AX64">
        <v>23</v>
      </c>
      <c r="AY64">
        <v>13</v>
      </c>
      <c r="AZ64">
        <v>0</v>
      </c>
      <c r="BV64" s="326">
        <v>8</v>
      </c>
      <c r="BW64" s="214">
        <v>7</v>
      </c>
      <c r="BX64" s="214">
        <v>0</v>
      </c>
      <c r="BY64" s="214">
        <v>14</v>
      </c>
      <c r="BZ64" s="214">
        <v>5</v>
      </c>
      <c r="CA64" s="214">
        <v>0</v>
      </c>
      <c r="CB64" s="214">
        <v>6</v>
      </c>
      <c r="CC64" s="214">
        <v>10</v>
      </c>
      <c r="CD64" s="214">
        <v>0</v>
      </c>
      <c r="CE64" s="214">
        <v>15</v>
      </c>
      <c r="CF64" s="214">
        <v>13</v>
      </c>
      <c r="CG64" s="214">
        <v>0</v>
      </c>
      <c r="CH64" s="214">
        <v>5</v>
      </c>
      <c r="CI64" s="214">
        <v>1</v>
      </c>
      <c r="CJ64" s="214">
        <v>0</v>
      </c>
      <c r="CK64" s="214"/>
      <c r="CL64" s="214"/>
      <c r="CM64" s="214"/>
      <c r="CN64" s="214"/>
      <c r="CO64" s="214"/>
      <c r="CP64" s="214"/>
      <c r="CQ64" s="214"/>
      <c r="CR64" s="214"/>
      <c r="CS64" s="214"/>
      <c r="CT64" s="214"/>
      <c r="CU64" s="214"/>
      <c r="CV64" s="214"/>
      <c r="CW64" s="214"/>
      <c r="CX64" s="214"/>
      <c r="CY64" s="214"/>
      <c r="CZ64" s="214"/>
      <c r="DA64" s="214"/>
      <c r="DB64" s="214"/>
      <c r="DC64" s="214"/>
      <c r="DD64" s="214"/>
      <c r="DE64" s="327"/>
      <c r="DF64">
        <v>44</v>
      </c>
      <c r="DG64">
        <v>5</v>
      </c>
      <c r="DH64">
        <v>0</v>
      </c>
      <c r="DI64">
        <v>46</v>
      </c>
      <c r="DJ64">
        <v>10</v>
      </c>
      <c r="DK64">
        <v>0</v>
      </c>
      <c r="DL64">
        <v>38</v>
      </c>
      <c r="DM64">
        <v>11</v>
      </c>
      <c r="DN64">
        <v>0</v>
      </c>
      <c r="DO64">
        <v>42</v>
      </c>
      <c r="DP64">
        <v>7</v>
      </c>
      <c r="DQ64">
        <v>0</v>
      </c>
      <c r="DR64">
        <v>22</v>
      </c>
      <c r="DS64">
        <v>8</v>
      </c>
      <c r="DT64">
        <v>0</v>
      </c>
      <c r="EP64" s="326">
        <v>17</v>
      </c>
      <c r="EQ64" s="214">
        <v>7</v>
      </c>
      <c r="ER64" s="214">
        <v>1</v>
      </c>
      <c r="ES64" s="214">
        <v>13</v>
      </c>
      <c r="ET64" s="214">
        <v>10</v>
      </c>
      <c r="EU64" s="214">
        <v>2</v>
      </c>
      <c r="EV64" s="214">
        <v>15</v>
      </c>
      <c r="EW64" s="214">
        <v>5</v>
      </c>
      <c r="EX64" s="214">
        <v>0</v>
      </c>
      <c r="EY64" s="214">
        <v>16</v>
      </c>
      <c r="EZ64" s="214">
        <v>8</v>
      </c>
      <c r="FA64" s="214">
        <v>1</v>
      </c>
      <c r="FB64" s="214">
        <v>18</v>
      </c>
      <c r="FC64" s="214">
        <v>3</v>
      </c>
      <c r="FD64" s="214">
        <v>0</v>
      </c>
      <c r="FE64" s="214"/>
      <c r="FF64" s="214"/>
      <c r="FG64" s="214"/>
      <c r="FH64" s="214"/>
      <c r="FI64" s="214"/>
      <c r="FJ64" s="214"/>
      <c r="FK64" s="214"/>
      <c r="FL64" s="214"/>
      <c r="FM64" s="214"/>
      <c r="FN64" s="214"/>
      <c r="FO64" s="214"/>
      <c r="FP64" s="214"/>
      <c r="FQ64" s="214"/>
      <c r="FR64" s="214"/>
      <c r="FS64" s="214"/>
      <c r="FT64" s="214"/>
      <c r="FU64" s="214"/>
      <c r="FV64" s="214"/>
      <c r="FW64" s="214"/>
      <c r="FX64" s="214"/>
      <c r="FY64" s="327"/>
      <c r="FZ64">
        <v>78</v>
      </c>
      <c r="GA64">
        <v>16</v>
      </c>
      <c r="GB64">
        <v>0</v>
      </c>
      <c r="GC64">
        <v>50</v>
      </c>
      <c r="GD64">
        <v>8</v>
      </c>
      <c r="GE64">
        <v>0</v>
      </c>
      <c r="GF64">
        <v>58</v>
      </c>
      <c r="GG64">
        <v>7</v>
      </c>
      <c r="GH64">
        <v>0</v>
      </c>
      <c r="GI64">
        <v>56</v>
      </c>
      <c r="GJ64">
        <v>15</v>
      </c>
      <c r="GK64">
        <v>0</v>
      </c>
      <c r="GL64">
        <v>71</v>
      </c>
      <c r="GM64">
        <v>8</v>
      </c>
      <c r="GN64">
        <v>0</v>
      </c>
      <c r="HJ64" s="326">
        <v>188</v>
      </c>
      <c r="HK64" s="214">
        <v>0</v>
      </c>
      <c r="HL64" s="214">
        <v>0</v>
      </c>
      <c r="HM64" s="214">
        <v>207</v>
      </c>
      <c r="HN64" s="214">
        <v>0</v>
      </c>
      <c r="HO64" s="214">
        <v>0</v>
      </c>
      <c r="HP64" s="214">
        <v>214</v>
      </c>
      <c r="HQ64" s="214">
        <v>0</v>
      </c>
      <c r="HR64" s="214">
        <v>0</v>
      </c>
      <c r="HS64" s="214">
        <v>192</v>
      </c>
      <c r="HT64" s="214">
        <v>0</v>
      </c>
      <c r="HU64" s="214">
        <v>0</v>
      </c>
      <c r="HV64" s="214">
        <v>275</v>
      </c>
      <c r="HW64" s="214">
        <v>0</v>
      </c>
      <c r="HX64" s="214">
        <v>0</v>
      </c>
      <c r="HY64" s="214"/>
      <c r="HZ64" s="214">
        <v>0</v>
      </c>
      <c r="IA64" s="214"/>
      <c r="IB64" s="214"/>
      <c r="IC64" s="214">
        <v>0</v>
      </c>
      <c r="ID64" s="214"/>
      <c r="IE64" s="214"/>
      <c r="IF64" s="214">
        <v>0</v>
      </c>
      <c r="IG64" s="214"/>
      <c r="IH64" s="214"/>
      <c r="II64" s="214">
        <v>0</v>
      </c>
      <c r="IJ64" s="214"/>
      <c r="IK64" s="214"/>
      <c r="IL64" s="214">
        <v>0</v>
      </c>
      <c r="IM64" s="214"/>
      <c r="IN64" s="214"/>
      <c r="IO64" s="214">
        <v>0</v>
      </c>
      <c r="IP64" s="214"/>
      <c r="IQ64" s="214"/>
      <c r="IR64" s="214">
        <v>0</v>
      </c>
      <c r="IS64" s="327"/>
      <c r="IT64">
        <v>24</v>
      </c>
      <c r="IU64">
        <v>3</v>
      </c>
      <c r="IV64">
        <v>0</v>
      </c>
      <c r="IW64">
        <v>24</v>
      </c>
      <c r="IX64">
        <v>0</v>
      </c>
      <c r="IY64">
        <v>0</v>
      </c>
      <c r="IZ64">
        <v>21</v>
      </c>
      <c r="JA64">
        <v>0</v>
      </c>
      <c r="JB64">
        <v>0</v>
      </c>
      <c r="JC64">
        <v>16</v>
      </c>
      <c r="JD64">
        <v>4</v>
      </c>
      <c r="JE64">
        <v>0</v>
      </c>
      <c r="JF64">
        <v>23</v>
      </c>
      <c r="JG64">
        <v>2</v>
      </c>
      <c r="JH64">
        <v>1</v>
      </c>
      <c r="KD64" s="326">
        <v>63</v>
      </c>
      <c r="KE64" s="214">
        <v>39</v>
      </c>
      <c r="KF64" s="214">
        <v>0</v>
      </c>
      <c r="KG64" s="214">
        <v>57</v>
      </c>
      <c r="KH64" s="214">
        <v>36</v>
      </c>
      <c r="KI64" s="214">
        <v>0</v>
      </c>
      <c r="KJ64" s="214">
        <v>57</v>
      </c>
      <c r="KK64" s="214">
        <v>28</v>
      </c>
      <c r="KL64" s="214">
        <v>0</v>
      </c>
      <c r="KM64" s="214">
        <v>74</v>
      </c>
      <c r="KN64" s="214">
        <v>38</v>
      </c>
      <c r="KO64" s="214">
        <v>0</v>
      </c>
      <c r="KP64" s="214">
        <v>56</v>
      </c>
      <c r="KQ64" s="214">
        <v>38</v>
      </c>
      <c r="KR64" s="214">
        <v>0</v>
      </c>
      <c r="KS64" s="214"/>
      <c r="KT64" s="214"/>
      <c r="KU64" s="214"/>
      <c r="KV64" s="214"/>
      <c r="KW64" s="214"/>
      <c r="KX64" s="214"/>
      <c r="KY64" s="214"/>
      <c r="KZ64" s="214"/>
      <c r="LA64" s="214"/>
      <c r="LB64" s="214"/>
      <c r="LC64" s="214"/>
      <c r="LD64" s="214"/>
      <c r="LE64" s="214"/>
      <c r="LF64" s="214"/>
      <c r="LG64" s="214"/>
      <c r="LH64" s="214"/>
      <c r="LI64" s="214"/>
      <c r="LJ64" s="214"/>
      <c r="LK64" s="214"/>
      <c r="LL64" s="214"/>
      <c r="LM64" s="327"/>
      <c r="LN64">
        <v>1</v>
      </c>
      <c r="LO64">
        <v>1</v>
      </c>
      <c r="LP64">
        <v>0</v>
      </c>
      <c r="LQ64">
        <v>1</v>
      </c>
      <c r="LR64">
        <v>0</v>
      </c>
      <c r="LS64">
        <v>1</v>
      </c>
      <c r="LT64">
        <v>1</v>
      </c>
      <c r="LU64">
        <v>1</v>
      </c>
      <c r="LV64">
        <v>0</v>
      </c>
      <c r="LW64">
        <v>2</v>
      </c>
      <c r="LX64">
        <v>0</v>
      </c>
      <c r="LY64">
        <v>0</v>
      </c>
      <c r="LZ64">
        <v>5</v>
      </c>
      <c r="MA64">
        <v>0</v>
      </c>
      <c r="MB64">
        <v>0</v>
      </c>
      <c r="MX64" s="328">
        <v>20170320</v>
      </c>
      <c r="MY64">
        <f t="shared" si="11"/>
        <v>509</v>
      </c>
      <c r="MZ64">
        <f t="shared" si="11"/>
        <v>144</v>
      </c>
      <c r="NA64">
        <f t="shared" si="11"/>
        <v>5</v>
      </c>
      <c r="NB64">
        <f t="shared" si="11"/>
        <v>513</v>
      </c>
      <c r="NC64">
        <f t="shared" si="11"/>
        <v>135</v>
      </c>
      <c r="ND64">
        <f t="shared" si="11"/>
        <v>8</v>
      </c>
      <c r="NE64">
        <f t="shared" si="11"/>
        <v>501</v>
      </c>
      <c r="NF64">
        <f t="shared" si="11"/>
        <v>136</v>
      </c>
      <c r="NG64">
        <f t="shared" si="11"/>
        <v>3</v>
      </c>
      <c r="NH64">
        <f t="shared" si="11"/>
        <v>502</v>
      </c>
      <c r="NI64">
        <f t="shared" si="11"/>
        <v>168</v>
      </c>
      <c r="NJ64">
        <f t="shared" si="13"/>
        <v>2</v>
      </c>
      <c r="NK64">
        <f t="shared" si="13"/>
        <v>573</v>
      </c>
      <c r="NL64">
        <f t="shared" si="13"/>
        <v>128</v>
      </c>
      <c r="NM64">
        <f t="shared" si="13"/>
        <v>4</v>
      </c>
      <c r="NN64">
        <f t="shared" si="13"/>
        <v>0</v>
      </c>
      <c r="NO64">
        <f t="shared" si="13"/>
        <v>0</v>
      </c>
      <c r="NP64">
        <f t="shared" si="13"/>
        <v>0</v>
      </c>
      <c r="NQ64">
        <f t="shared" si="13"/>
        <v>0</v>
      </c>
      <c r="NR64">
        <f t="shared" si="13"/>
        <v>0</v>
      </c>
      <c r="NS64">
        <f t="shared" si="13"/>
        <v>0</v>
      </c>
      <c r="NT64">
        <f t="shared" si="14"/>
        <v>0</v>
      </c>
      <c r="NU64">
        <f t="shared" si="14"/>
        <v>0</v>
      </c>
      <c r="NV64">
        <f t="shared" si="14"/>
        <v>0</v>
      </c>
      <c r="NW64">
        <f t="shared" si="14"/>
        <v>0</v>
      </c>
      <c r="NX64">
        <f t="shared" si="14"/>
        <v>0</v>
      </c>
      <c r="NY64">
        <f t="shared" si="8"/>
        <v>0</v>
      </c>
      <c r="NZ64">
        <f t="shared" si="8"/>
        <v>0</v>
      </c>
      <c r="OA64">
        <f t="shared" si="8"/>
        <v>0</v>
      </c>
      <c r="OB64">
        <f t="shared" si="8"/>
        <v>0</v>
      </c>
      <c r="OC64">
        <f t="shared" si="12"/>
        <v>0</v>
      </c>
      <c r="OD64">
        <f t="shared" si="12"/>
        <v>0</v>
      </c>
      <c r="OE64">
        <f t="shared" si="12"/>
        <v>0</v>
      </c>
      <c r="OF64">
        <f t="shared" si="12"/>
        <v>0</v>
      </c>
      <c r="OG64">
        <f t="shared" si="12"/>
        <v>0</v>
      </c>
      <c r="OH64">
        <f t="shared" si="12"/>
        <v>0</v>
      </c>
      <c r="OI64" s="329"/>
      <c r="OJ64" s="330">
        <f t="shared" si="5"/>
        <v>2598</v>
      </c>
      <c r="OK64" s="331">
        <f t="shared" si="5"/>
        <v>711</v>
      </c>
      <c r="OL64" s="332">
        <f t="shared" si="5"/>
        <v>22</v>
      </c>
      <c r="OM64">
        <v>20170320</v>
      </c>
    </row>
    <row r="65" spans="1:403">
      <c r="A65" t="s">
        <v>107</v>
      </c>
      <c r="B65" s="326">
        <v>32</v>
      </c>
      <c r="C65" s="214">
        <v>57</v>
      </c>
      <c r="D65" s="214">
        <v>1</v>
      </c>
      <c r="E65" s="214">
        <v>31</v>
      </c>
      <c r="F65" s="214">
        <v>36</v>
      </c>
      <c r="G65" s="214">
        <v>0</v>
      </c>
      <c r="H65" s="214">
        <v>54</v>
      </c>
      <c r="I65" s="214">
        <v>52</v>
      </c>
      <c r="J65" s="214">
        <v>0</v>
      </c>
      <c r="K65" s="214">
        <v>32</v>
      </c>
      <c r="L65" s="214">
        <v>50</v>
      </c>
      <c r="M65" s="214">
        <v>3</v>
      </c>
      <c r="N65" s="214">
        <v>42</v>
      </c>
      <c r="O65" s="214">
        <v>49</v>
      </c>
      <c r="P65" s="214">
        <v>0</v>
      </c>
      <c r="Q65" s="214">
        <v>65</v>
      </c>
      <c r="R65" s="214">
        <v>50</v>
      </c>
      <c r="S65" s="214">
        <v>0</v>
      </c>
      <c r="T65" s="214"/>
      <c r="U65" s="214"/>
      <c r="V65" s="214"/>
      <c r="W65" s="214"/>
      <c r="X65" s="214"/>
      <c r="Y65" s="214"/>
      <c r="Z65" s="214"/>
      <c r="AA65" s="214"/>
      <c r="AB65" s="214"/>
      <c r="AC65" s="214"/>
      <c r="AD65" s="214"/>
      <c r="AE65" s="214"/>
      <c r="AF65" s="214"/>
      <c r="AG65" s="214"/>
      <c r="AH65" s="214"/>
      <c r="AI65" s="214"/>
      <c r="AJ65" s="214"/>
      <c r="AK65" s="327"/>
      <c r="AL65">
        <v>43</v>
      </c>
      <c r="AM65">
        <v>17</v>
      </c>
      <c r="AN65">
        <v>0</v>
      </c>
      <c r="AO65">
        <v>44</v>
      </c>
      <c r="AP65">
        <v>6</v>
      </c>
      <c r="AQ65">
        <v>0</v>
      </c>
      <c r="AR65">
        <v>33</v>
      </c>
      <c r="AS65">
        <v>28</v>
      </c>
      <c r="AT65">
        <v>0</v>
      </c>
      <c r="AU65">
        <v>30</v>
      </c>
      <c r="AV65">
        <v>69</v>
      </c>
      <c r="AW65">
        <v>0</v>
      </c>
      <c r="AX65">
        <v>34</v>
      </c>
      <c r="AY65">
        <v>12</v>
      </c>
      <c r="AZ65">
        <v>0</v>
      </c>
      <c r="BA65">
        <v>60</v>
      </c>
      <c r="BB65">
        <v>20</v>
      </c>
      <c r="BC65">
        <v>0</v>
      </c>
      <c r="BV65" s="326">
        <v>2</v>
      </c>
      <c r="BW65" s="214">
        <v>5</v>
      </c>
      <c r="BX65" s="214">
        <v>0</v>
      </c>
      <c r="BY65" s="214">
        <v>3</v>
      </c>
      <c r="BZ65" s="214">
        <v>1</v>
      </c>
      <c r="CA65" s="214">
        <v>0</v>
      </c>
      <c r="CB65" s="214">
        <v>6</v>
      </c>
      <c r="CC65" s="214">
        <v>0</v>
      </c>
      <c r="CD65" s="214">
        <v>0</v>
      </c>
      <c r="CE65" s="214">
        <v>0</v>
      </c>
      <c r="CF65" s="214">
        <v>3</v>
      </c>
      <c r="CG65" s="214">
        <v>0</v>
      </c>
      <c r="CH65" s="214">
        <v>5</v>
      </c>
      <c r="CI65" s="214">
        <v>0</v>
      </c>
      <c r="CJ65" s="214">
        <v>0</v>
      </c>
      <c r="CK65" s="214">
        <v>13</v>
      </c>
      <c r="CL65" s="214">
        <v>0</v>
      </c>
      <c r="CM65" s="214">
        <v>0</v>
      </c>
      <c r="CN65" s="214"/>
      <c r="CO65" s="214"/>
      <c r="CP65" s="214"/>
      <c r="CQ65" s="214"/>
      <c r="CR65" s="214"/>
      <c r="CS65" s="214"/>
      <c r="CT65" s="214"/>
      <c r="CU65" s="214"/>
      <c r="CV65" s="214"/>
      <c r="CW65" s="214"/>
      <c r="CX65" s="214"/>
      <c r="CY65" s="214"/>
      <c r="CZ65" s="214"/>
      <c r="DA65" s="214"/>
      <c r="DB65" s="214"/>
      <c r="DC65" s="214"/>
      <c r="DD65" s="214"/>
      <c r="DE65" s="327"/>
      <c r="DF65">
        <v>26</v>
      </c>
      <c r="DG65">
        <v>9</v>
      </c>
      <c r="DH65">
        <v>0</v>
      </c>
      <c r="DI65">
        <v>14</v>
      </c>
      <c r="DJ65">
        <v>16</v>
      </c>
      <c r="DK65">
        <v>0</v>
      </c>
      <c r="DL65">
        <v>23</v>
      </c>
      <c r="DM65">
        <v>18</v>
      </c>
      <c r="DN65">
        <v>0</v>
      </c>
      <c r="DO65">
        <v>26</v>
      </c>
      <c r="DP65">
        <v>50</v>
      </c>
      <c r="DQ65">
        <v>0</v>
      </c>
      <c r="DR65">
        <v>16</v>
      </c>
      <c r="DS65">
        <v>6</v>
      </c>
      <c r="DT65">
        <v>0</v>
      </c>
      <c r="DU65">
        <v>47</v>
      </c>
      <c r="DV65">
        <v>17</v>
      </c>
      <c r="DW65">
        <v>0</v>
      </c>
      <c r="EP65" s="326">
        <v>8</v>
      </c>
      <c r="EQ65" s="214">
        <v>5</v>
      </c>
      <c r="ER65" s="214">
        <v>1</v>
      </c>
      <c r="ES65" s="214">
        <v>11</v>
      </c>
      <c r="ET65" s="214">
        <v>7</v>
      </c>
      <c r="EU65" s="214">
        <v>1</v>
      </c>
      <c r="EV65" s="214">
        <v>5</v>
      </c>
      <c r="EW65" s="214">
        <v>0</v>
      </c>
      <c r="EX65" s="214">
        <v>0</v>
      </c>
      <c r="EY65" s="214">
        <v>9</v>
      </c>
      <c r="EZ65" s="214">
        <v>4</v>
      </c>
      <c r="FA65" s="214">
        <v>0</v>
      </c>
      <c r="FB65" s="214">
        <v>8</v>
      </c>
      <c r="FC65" s="214">
        <v>1</v>
      </c>
      <c r="FD65" s="214">
        <v>1</v>
      </c>
      <c r="FE65" s="214">
        <v>18</v>
      </c>
      <c r="FF65" s="214">
        <v>5</v>
      </c>
      <c r="FG65" s="214">
        <v>1</v>
      </c>
      <c r="FH65" s="214"/>
      <c r="FI65" s="214"/>
      <c r="FJ65" s="214"/>
      <c r="FK65" s="214"/>
      <c r="FL65" s="214"/>
      <c r="FM65" s="214"/>
      <c r="FN65" s="214"/>
      <c r="FO65" s="214"/>
      <c r="FP65" s="214"/>
      <c r="FQ65" s="214"/>
      <c r="FR65" s="214"/>
      <c r="FS65" s="214"/>
      <c r="FT65" s="214"/>
      <c r="FU65" s="214"/>
      <c r="FV65" s="214"/>
      <c r="FW65" s="214"/>
      <c r="FX65" s="214"/>
      <c r="FY65" s="327"/>
      <c r="FZ65">
        <v>16</v>
      </c>
      <c r="GA65">
        <v>2</v>
      </c>
      <c r="GB65">
        <v>0</v>
      </c>
      <c r="GC65">
        <v>27</v>
      </c>
      <c r="GD65">
        <v>3</v>
      </c>
      <c r="GE65">
        <v>0</v>
      </c>
      <c r="GF65">
        <v>20</v>
      </c>
      <c r="GG65">
        <v>1</v>
      </c>
      <c r="GH65">
        <v>0</v>
      </c>
      <c r="GI65">
        <v>22</v>
      </c>
      <c r="GJ65">
        <v>3</v>
      </c>
      <c r="GK65">
        <v>0</v>
      </c>
      <c r="GL65">
        <v>15</v>
      </c>
      <c r="GM65">
        <v>5</v>
      </c>
      <c r="GN65">
        <v>0</v>
      </c>
      <c r="GO65">
        <v>27</v>
      </c>
      <c r="GP65">
        <v>0</v>
      </c>
      <c r="GQ65">
        <v>0</v>
      </c>
      <c r="HJ65" s="326">
        <v>172</v>
      </c>
      <c r="HK65" s="214">
        <v>0</v>
      </c>
      <c r="HL65" s="214">
        <v>0</v>
      </c>
      <c r="HM65" s="214">
        <v>188</v>
      </c>
      <c r="HN65" s="214">
        <v>0</v>
      </c>
      <c r="HO65" s="214">
        <v>0</v>
      </c>
      <c r="HP65" s="214">
        <v>191</v>
      </c>
      <c r="HQ65" s="214">
        <v>0</v>
      </c>
      <c r="HR65" s="214">
        <v>0</v>
      </c>
      <c r="HS65" s="214">
        <v>212</v>
      </c>
      <c r="HT65" s="214">
        <v>0</v>
      </c>
      <c r="HU65" s="214">
        <v>0</v>
      </c>
      <c r="HV65" s="214">
        <v>284</v>
      </c>
      <c r="HW65" s="214">
        <v>0</v>
      </c>
      <c r="HX65" s="214">
        <v>0</v>
      </c>
      <c r="HY65" s="214">
        <v>241</v>
      </c>
      <c r="HZ65" s="214">
        <v>0</v>
      </c>
      <c r="IA65" s="214">
        <v>0</v>
      </c>
      <c r="IB65" s="214"/>
      <c r="IC65" s="214">
        <v>0</v>
      </c>
      <c r="ID65" s="214"/>
      <c r="IE65" s="214"/>
      <c r="IF65" s="214">
        <v>0</v>
      </c>
      <c r="IG65" s="214"/>
      <c r="IH65" s="214"/>
      <c r="II65" s="214">
        <v>0</v>
      </c>
      <c r="IJ65" s="214"/>
      <c r="IK65" s="214"/>
      <c r="IL65" s="214">
        <v>0</v>
      </c>
      <c r="IM65" s="214"/>
      <c r="IN65" s="214"/>
      <c r="IO65" s="214">
        <v>0</v>
      </c>
      <c r="IP65" s="214"/>
      <c r="IQ65" s="214"/>
      <c r="IR65" s="214">
        <v>0</v>
      </c>
      <c r="IS65" s="327"/>
      <c r="IT65">
        <v>11</v>
      </c>
      <c r="IU65">
        <v>1</v>
      </c>
      <c r="IV65">
        <v>0</v>
      </c>
      <c r="IW65">
        <v>9</v>
      </c>
      <c r="IX65">
        <v>0</v>
      </c>
      <c r="IY65">
        <v>0</v>
      </c>
      <c r="IZ65">
        <v>13</v>
      </c>
      <c r="JA65">
        <v>0</v>
      </c>
      <c r="JB65">
        <v>0</v>
      </c>
      <c r="JC65">
        <v>10</v>
      </c>
      <c r="JD65">
        <v>1</v>
      </c>
      <c r="JE65">
        <v>0</v>
      </c>
      <c r="JF65">
        <v>10</v>
      </c>
      <c r="JG65">
        <v>2</v>
      </c>
      <c r="JH65">
        <v>0</v>
      </c>
      <c r="JI65">
        <v>16</v>
      </c>
      <c r="JJ65">
        <v>4</v>
      </c>
      <c r="JK65">
        <v>0</v>
      </c>
      <c r="KD65" s="326">
        <v>40</v>
      </c>
      <c r="KE65" s="214">
        <v>20</v>
      </c>
      <c r="KF65" s="214">
        <v>0</v>
      </c>
      <c r="KG65" s="214">
        <v>32</v>
      </c>
      <c r="KH65" s="214">
        <v>19</v>
      </c>
      <c r="KI65" s="214">
        <v>0</v>
      </c>
      <c r="KJ65" s="214">
        <v>32</v>
      </c>
      <c r="KK65" s="214">
        <v>18</v>
      </c>
      <c r="KL65" s="214">
        <v>0</v>
      </c>
      <c r="KM65" s="214">
        <v>22</v>
      </c>
      <c r="KN65" s="214">
        <v>35</v>
      </c>
      <c r="KO65" s="214">
        <v>0</v>
      </c>
      <c r="KP65" s="214">
        <v>45</v>
      </c>
      <c r="KQ65" s="214">
        <v>21</v>
      </c>
      <c r="KR65" s="214">
        <v>0</v>
      </c>
      <c r="KS65" s="214">
        <v>39</v>
      </c>
      <c r="KT65" s="214">
        <v>24</v>
      </c>
      <c r="KU65" s="214">
        <v>0</v>
      </c>
      <c r="KV65" s="214"/>
      <c r="KW65" s="214"/>
      <c r="KX65" s="214"/>
      <c r="KY65" s="214"/>
      <c r="KZ65" s="214"/>
      <c r="LA65" s="214"/>
      <c r="LB65" s="214"/>
      <c r="LC65" s="214"/>
      <c r="LD65" s="214"/>
      <c r="LE65" s="214"/>
      <c r="LF65" s="214"/>
      <c r="LG65" s="214"/>
      <c r="LH65" s="214"/>
      <c r="LI65" s="214"/>
      <c r="LJ65" s="214"/>
      <c r="LK65" s="214"/>
      <c r="LL65" s="214"/>
      <c r="LM65" s="327"/>
      <c r="LN65">
        <v>2</v>
      </c>
      <c r="LO65">
        <v>0</v>
      </c>
      <c r="LP65">
        <v>0</v>
      </c>
      <c r="LQ65">
        <v>12</v>
      </c>
      <c r="LR65">
        <v>1</v>
      </c>
      <c r="LS65">
        <v>0</v>
      </c>
      <c r="LT65">
        <v>1</v>
      </c>
      <c r="LU65">
        <v>0</v>
      </c>
      <c r="LV65">
        <v>0</v>
      </c>
      <c r="LW65">
        <v>11</v>
      </c>
      <c r="LX65">
        <v>0</v>
      </c>
      <c r="LY65">
        <v>0</v>
      </c>
      <c r="LZ65">
        <v>0</v>
      </c>
      <c r="MA65">
        <v>0</v>
      </c>
      <c r="MB65">
        <v>0</v>
      </c>
      <c r="MC65">
        <v>6</v>
      </c>
      <c r="MD65">
        <v>0</v>
      </c>
      <c r="ME65">
        <v>1</v>
      </c>
      <c r="MX65" s="328">
        <v>20170320</v>
      </c>
      <c r="MY65">
        <f t="shared" si="11"/>
        <v>352</v>
      </c>
      <c r="MZ65">
        <f t="shared" si="11"/>
        <v>116</v>
      </c>
      <c r="NA65">
        <f t="shared" si="11"/>
        <v>2</v>
      </c>
      <c r="NB65">
        <f t="shared" si="11"/>
        <v>371</v>
      </c>
      <c r="NC65">
        <f t="shared" si="11"/>
        <v>89</v>
      </c>
      <c r="ND65">
        <f t="shared" si="11"/>
        <v>1</v>
      </c>
      <c r="NE65">
        <f t="shared" si="11"/>
        <v>378</v>
      </c>
      <c r="NF65">
        <f t="shared" si="11"/>
        <v>117</v>
      </c>
      <c r="NG65">
        <f t="shared" si="11"/>
        <v>0</v>
      </c>
      <c r="NH65">
        <f t="shared" si="11"/>
        <v>374</v>
      </c>
      <c r="NI65">
        <f t="shared" si="11"/>
        <v>215</v>
      </c>
      <c r="NJ65">
        <f t="shared" si="13"/>
        <v>3</v>
      </c>
      <c r="NK65">
        <f t="shared" si="13"/>
        <v>459</v>
      </c>
      <c r="NL65">
        <f t="shared" si="13"/>
        <v>96</v>
      </c>
      <c r="NM65">
        <f t="shared" si="13"/>
        <v>1</v>
      </c>
      <c r="NN65">
        <f t="shared" si="13"/>
        <v>532</v>
      </c>
      <c r="NO65">
        <f t="shared" si="13"/>
        <v>120</v>
      </c>
      <c r="NP65">
        <f t="shared" si="13"/>
        <v>2</v>
      </c>
      <c r="NQ65">
        <f t="shared" si="13"/>
        <v>0</v>
      </c>
      <c r="NR65">
        <f t="shared" si="13"/>
        <v>0</v>
      </c>
      <c r="NS65">
        <f t="shared" si="13"/>
        <v>0</v>
      </c>
      <c r="NT65">
        <f t="shared" si="14"/>
        <v>0</v>
      </c>
      <c r="NU65">
        <f t="shared" si="14"/>
        <v>0</v>
      </c>
      <c r="NV65">
        <f t="shared" si="14"/>
        <v>0</v>
      </c>
      <c r="NW65">
        <f t="shared" si="14"/>
        <v>0</v>
      </c>
      <c r="NX65">
        <f t="shared" si="14"/>
        <v>0</v>
      </c>
      <c r="NY65">
        <f t="shared" si="8"/>
        <v>0</v>
      </c>
      <c r="NZ65">
        <f t="shared" si="8"/>
        <v>0</v>
      </c>
      <c r="OA65">
        <f t="shared" si="8"/>
        <v>0</v>
      </c>
      <c r="OB65">
        <f t="shared" si="8"/>
        <v>0</v>
      </c>
      <c r="OC65">
        <f t="shared" si="12"/>
        <v>0</v>
      </c>
      <c r="OD65">
        <f t="shared" si="12"/>
        <v>0</v>
      </c>
      <c r="OE65">
        <f t="shared" si="12"/>
        <v>0</v>
      </c>
      <c r="OF65">
        <f t="shared" si="12"/>
        <v>0</v>
      </c>
      <c r="OG65">
        <f t="shared" si="12"/>
        <v>0</v>
      </c>
      <c r="OH65">
        <f t="shared" si="12"/>
        <v>0</v>
      </c>
      <c r="OI65" s="329"/>
      <c r="OJ65" s="330">
        <f t="shared" si="5"/>
        <v>2466</v>
      </c>
      <c r="OK65" s="331">
        <f t="shared" si="5"/>
        <v>753</v>
      </c>
      <c r="OL65" s="332">
        <f t="shared" si="5"/>
        <v>9</v>
      </c>
      <c r="OM65">
        <v>20170407</v>
      </c>
    </row>
    <row r="66" spans="1:403">
      <c r="A66" t="s">
        <v>108</v>
      </c>
      <c r="B66" s="326">
        <v>8</v>
      </c>
      <c r="C66" s="214">
        <v>5</v>
      </c>
      <c r="D66" s="214">
        <v>0</v>
      </c>
      <c r="E66" s="214">
        <v>25</v>
      </c>
      <c r="F66" s="214">
        <v>2</v>
      </c>
      <c r="G66" s="214">
        <v>1</v>
      </c>
      <c r="H66" s="214">
        <v>12</v>
      </c>
      <c r="I66" s="214">
        <v>6</v>
      </c>
      <c r="J66" s="214">
        <v>1</v>
      </c>
      <c r="K66" s="214">
        <v>21</v>
      </c>
      <c r="L66" s="214">
        <v>6</v>
      </c>
      <c r="M66" s="214">
        <v>0</v>
      </c>
      <c r="N66" s="214">
        <v>18</v>
      </c>
      <c r="O66" s="214">
        <v>7</v>
      </c>
      <c r="P66" s="214">
        <v>0</v>
      </c>
      <c r="Q66" s="214"/>
      <c r="R66" s="214"/>
      <c r="S66" s="214"/>
      <c r="T66" s="214"/>
      <c r="U66" s="214"/>
      <c r="V66" s="214"/>
      <c r="W66" s="214"/>
      <c r="X66" s="214"/>
      <c r="Y66" s="214"/>
      <c r="Z66" s="214"/>
      <c r="AA66" s="214"/>
      <c r="AB66" s="214"/>
      <c r="AC66" s="214"/>
      <c r="AD66" s="214"/>
      <c r="AE66" s="214"/>
      <c r="AF66" s="214"/>
      <c r="AG66" s="214"/>
      <c r="AH66" s="214"/>
      <c r="AI66" s="214"/>
      <c r="AJ66" s="214"/>
      <c r="AK66" s="327"/>
      <c r="AL66">
        <v>8</v>
      </c>
      <c r="AM66">
        <v>3</v>
      </c>
      <c r="AN66">
        <v>0</v>
      </c>
      <c r="AO66">
        <v>9</v>
      </c>
      <c r="AP66">
        <v>4</v>
      </c>
      <c r="AQ66">
        <v>0</v>
      </c>
      <c r="AR66">
        <v>23</v>
      </c>
      <c r="AS66">
        <v>3</v>
      </c>
      <c r="AT66">
        <v>0</v>
      </c>
      <c r="AU66">
        <v>19</v>
      </c>
      <c r="AV66">
        <v>4</v>
      </c>
      <c r="AW66">
        <v>0</v>
      </c>
      <c r="AX66">
        <v>8</v>
      </c>
      <c r="AY66">
        <v>2</v>
      </c>
      <c r="AZ66">
        <v>0</v>
      </c>
      <c r="BV66" s="326">
        <v>4</v>
      </c>
      <c r="BW66" s="214">
        <v>0</v>
      </c>
      <c r="BX66" s="214">
        <v>0</v>
      </c>
      <c r="BY66" s="214">
        <v>5</v>
      </c>
      <c r="BZ66" s="214">
        <v>0</v>
      </c>
      <c r="CA66" s="214">
        <v>0</v>
      </c>
      <c r="CB66" s="214">
        <v>9</v>
      </c>
      <c r="CC66" s="214">
        <v>0</v>
      </c>
      <c r="CD66" s="214">
        <v>0</v>
      </c>
      <c r="CE66" s="214">
        <v>0</v>
      </c>
      <c r="CF66" s="214">
        <v>2</v>
      </c>
      <c r="CG66" s="214">
        <v>0</v>
      </c>
      <c r="CH66" s="214">
        <v>2</v>
      </c>
      <c r="CI66" s="214">
        <v>2</v>
      </c>
      <c r="CJ66" s="214">
        <v>0</v>
      </c>
      <c r="CK66" s="214"/>
      <c r="CL66" s="214"/>
      <c r="CM66" s="214"/>
      <c r="CN66" s="214"/>
      <c r="CO66" s="214"/>
      <c r="CP66" s="214"/>
      <c r="CQ66" s="214"/>
      <c r="CR66" s="214"/>
      <c r="CS66" s="214"/>
      <c r="CT66" s="214"/>
      <c r="CU66" s="214"/>
      <c r="CV66" s="214"/>
      <c r="CW66" s="214"/>
      <c r="CX66" s="214"/>
      <c r="CY66" s="214"/>
      <c r="CZ66" s="214"/>
      <c r="DA66" s="214"/>
      <c r="DB66" s="214"/>
      <c r="DC66" s="214"/>
      <c r="DD66" s="214"/>
      <c r="DE66" s="327"/>
      <c r="DF66">
        <v>6</v>
      </c>
      <c r="DG66">
        <v>2</v>
      </c>
      <c r="DH66">
        <v>0</v>
      </c>
      <c r="DI66">
        <v>8</v>
      </c>
      <c r="DJ66">
        <v>5</v>
      </c>
      <c r="DK66">
        <v>0</v>
      </c>
      <c r="DL66">
        <v>12</v>
      </c>
      <c r="DM66">
        <v>4</v>
      </c>
      <c r="DN66">
        <v>0</v>
      </c>
      <c r="DO66">
        <v>9</v>
      </c>
      <c r="DP66">
        <v>3</v>
      </c>
      <c r="DQ66">
        <v>0</v>
      </c>
      <c r="DR66">
        <v>8</v>
      </c>
      <c r="DS66">
        <v>4</v>
      </c>
      <c r="DT66">
        <v>0</v>
      </c>
      <c r="EP66" s="326">
        <v>8</v>
      </c>
      <c r="EQ66" s="214">
        <v>2</v>
      </c>
      <c r="ER66" s="214">
        <v>0</v>
      </c>
      <c r="ES66" s="214">
        <v>4</v>
      </c>
      <c r="ET66" s="214">
        <v>1</v>
      </c>
      <c r="EU66" s="214">
        <v>0</v>
      </c>
      <c r="EV66" s="214">
        <v>5</v>
      </c>
      <c r="EW66" s="214">
        <v>2</v>
      </c>
      <c r="EX66" s="214">
        <v>0</v>
      </c>
      <c r="EY66" s="214">
        <v>11</v>
      </c>
      <c r="EZ66" s="214">
        <v>0</v>
      </c>
      <c r="FA66" s="214">
        <v>0</v>
      </c>
      <c r="FB66" s="214">
        <v>7</v>
      </c>
      <c r="FC66" s="214">
        <v>3</v>
      </c>
      <c r="FD66" s="214">
        <v>0</v>
      </c>
      <c r="FE66" s="214"/>
      <c r="FF66" s="214"/>
      <c r="FG66" s="214"/>
      <c r="FH66" s="214"/>
      <c r="FI66" s="214"/>
      <c r="FJ66" s="214"/>
      <c r="FK66" s="214"/>
      <c r="FL66" s="214"/>
      <c r="FM66" s="214"/>
      <c r="FN66" s="214"/>
      <c r="FO66" s="214"/>
      <c r="FP66" s="214"/>
      <c r="FQ66" s="214"/>
      <c r="FR66" s="214"/>
      <c r="FS66" s="214"/>
      <c r="FT66" s="214"/>
      <c r="FU66" s="214"/>
      <c r="FV66" s="214"/>
      <c r="FW66" s="214"/>
      <c r="FX66" s="214"/>
      <c r="FY66" s="327"/>
      <c r="FZ66">
        <v>8</v>
      </c>
      <c r="GA66">
        <v>0</v>
      </c>
      <c r="GB66">
        <v>0</v>
      </c>
      <c r="GC66">
        <v>7</v>
      </c>
      <c r="GD66">
        <v>1</v>
      </c>
      <c r="GE66">
        <v>0</v>
      </c>
      <c r="GF66">
        <v>19</v>
      </c>
      <c r="GG66">
        <v>0</v>
      </c>
      <c r="GH66">
        <v>0</v>
      </c>
      <c r="GI66">
        <v>4</v>
      </c>
      <c r="GJ66">
        <v>1</v>
      </c>
      <c r="GK66">
        <v>0</v>
      </c>
      <c r="GL66">
        <v>12</v>
      </c>
      <c r="GM66">
        <v>2</v>
      </c>
      <c r="GN66">
        <v>0</v>
      </c>
      <c r="HJ66" s="326">
        <v>59</v>
      </c>
      <c r="HK66" s="214">
        <v>0</v>
      </c>
      <c r="HL66" s="214">
        <v>0</v>
      </c>
      <c r="HM66" s="214">
        <v>65</v>
      </c>
      <c r="HN66" s="214">
        <v>0</v>
      </c>
      <c r="HO66" s="214">
        <v>0</v>
      </c>
      <c r="HP66" s="214">
        <v>80</v>
      </c>
      <c r="HQ66" s="214">
        <v>0</v>
      </c>
      <c r="HR66" s="214">
        <v>0</v>
      </c>
      <c r="HS66" s="214">
        <v>77</v>
      </c>
      <c r="HT66" s="214">
        <v>0</v>
      </c>
      <c r="HU66" s="214">
        <v>0</v>
      </c>
      <c r="HV66" s="214">
        <v>59</v>
      </c>
      <c r="HW66" s="214">
        <v>0</v>
      </c>
      <c r="HX66" s="214">
        <v>0</v>
      </c>
      <c r="HY66" s="214"/>
      <c r="HZ66" s="214">
        <v>0</v>
      </c>
      <c r="IA66" s="214"/>
      <c r="IB66" s="214"/>
      <c r="IC66" s="214">
        <v>0</v>
      </c>
      <c r="ID66" s="214"/>
      <c r="IE66" s="214"/>
      <c r="IF66" s="214">
        <v>0</v>
      </c>
      <c r="IG66" s="214"/>
      <c r="IH66" s="214"/>
      <c r="II66" s="214">
        <v>0</v>
      </c>
      <c r="IJ66" s="214"/>
      <c r="IK66" s="214"/>
      <c r="IL66" s="214">
        <v>0</v>
      </c>
      <c r="IM66" s="214"/>
      <c r="IN66" s="214"/>
      <c r="IO66" s="214">
        <v>0</v>
      </c>
      <c r="IP66" s="214"/>
      <c r="IQ66" s="214"/>
      <c r="IR66" s="214">
        <v>0</v>
      </c>
      <c r="IS66" s="327"/>
      <c r="IT66">
        <v>9</v>
      </c>
      <c r="IU66">
        <v>0</v>
      </c>
      <c r="IV66">
        <v>0</v>
      </c>
      <c r="IW66">
        <v>8</v>
      </c>
      <c r="IX66">
        <v>1</v>
      </c>
      <c r="IY66">
        <v>0</v>
      </c>
      <c r="IZ66">
        <v>14</v>
      </c>
      <c r="JA66">
        <v>2</v>
      </c>
      <c r="JB66">
        <v>0</v>
      </c>
      <c r="JC66">
        <v>10</v>
      </c>
      <c r="JD66">
        <v>0</v>
      </c>
      <c r="JE66">
        <v>0</v>
      </c>
      <c r="JF66">
        <v>15</v>
      </c>
      <c r="JG66">
        <v>0</v>
      </c>
      <c r="JH66">
        <v>0</v>
      </c>
      <c r="KD66" s="326">
        <v>11</v>
      </c>
      <c r="KE66" s="214">
        <v>9</v>
      </c>
      <c r="KF66" s="214">
        <v>1</v>
      </c>
      <c r="KG66" s="214">
        <v>6</v>
      </c>
      <c r="KH66" s="214">
        <v>13</v>
      </c>
      <c r="KI66" s="214">
        <v>0</v>
      </c>
      <c r="KJ66" s="214">
        <v>16</v>
      </c>
      <c r="KK66" s="214">
        <v>8</v>
      </c>
      <c r="KL66" s="214">
        <v>0</v>
      </c>
      <c r="KM66" s="214">
        <v>19</v>
      </c>
      <c r="KN66" s="214">
        <v>13</v>
      </c>
      <c r="KO66" s="214">
        <v>1</v>
      </c>
      <c r="KP66" s="214">
        <v>10</v>
      </c>
      <c r="KQ66" s="214">
        <v>13</v>
      </c>
      <c r="KR66" s="214">
        <v>0</v>
      </c>
      <c r="KS66" s="214"/>
      <c r="KT66" s="214"/>
      <c r="KU66" s="214"/>
      <c r="KV66" s="214"/>
      <c r="KW66" s="214"/>
      <c r="KX66" s="214"/>
      <c r="KY66" s="214"/>
      <c r="KZ66" s="214"/>
      <c r="LA66" s="214"/>
      <c r="LB66" s="214"/>
      <c r="LC66" s="214"/>
      <c r="LD66" s="214"/>
      <c r="LE66" s="214"/>
      <c r="LF66" s="214"/>
      <c r="LG66" s="214"/>
      <c r="LH66" s="214"/>
      <c r="LI66" s="214"/>
      <c r="LJ66" s="214"/>
      <c r="LK66" s="214"/>
      <c r="LL66" s="214"/>
      <c r="LM66" s="327"/>
      <c r="LN66">
        <v>3</v>
      </c>
      <c r="LO66">
        <v>0</v>
      </c>
      <c r="LP66">
        <v>0</v>
      </c>
      <c r="LQ66">
        <v>2</v>
      </c>
      <c r="LR66">
        <v>1</v>
      </c>
      <c r="LS66">
        <v>0</v>
      </c>
      <c r="LT66">
        <v>1</v>
      </c>
      <c r="LU66">
        <v>0</v>
      </c>
      <c r="LV66">
        <v>0</v>
      </c>
      <c r="LW66">
        <v>2</v>
      </c>
      <c r="LX66">
        <v>4</v>
      </c>
      <c r="LY66">
        <v>0</v>
      </c>
      <c r="LZ66">
        <v>2</v>
      </c>
      <c r="MA66">
        <v>0</v>
      </c>
      <c r="MB66">
        <v>0</v>
      </c>
      <c r="MX66" s="328">
        <v>20170320</v>
      </c>
      <c r="MY66">
        <f t="shared" si="11"/>
        <v>124</v>
      </c>
      <c r="MZ66">
        <f t="shared" si="11"/>
        <v>21</v>
      </c>
      <c r="NA66">
        <f t="shared" si="11"/>
        <v>1</v>
      </c>
      <c r="NB66">
        <f t="shared" si="11"/>
        <v>139</v>
      </c>
      <c r="NC66">
        <f t="shared" si="11"/>
        <v>28</v>
      </c>
      <c r="ND66">
        <f t="shared" si="11"/>
        <v>1</v>
      </c>
      <c r="NE66">
        <f t="shared" si="11"/>
        <v>191</v>
      </c>
      <c r="NF66">
        <f t="shared" si="11"/>
        <v>25</v>
      </c>
      <c r="NG66">
        <f t="shared" si="11"/>
        <v>1</v>
      </c>
      <c r="NH66">
        <f t="shared" si="11"/>
        <v>172</v>
      </c>
      <c r="NI66">
        <f t="shared" si="11"/>
        <v>33</v>
      </c>
      <c r="NJ66">
        <f t="shared" si="13"/>
        <v>1</v>
      </c>
      <c r="NK66">
        <f t="shared" si="13"/>
        <v>141</v>
      </c>
      <c r="NL66">
        <f t="shared" si="13"/>
        <v>33</v>
      </c>
      <c r="NM66">
        <f t="shared" si="13"/>
        <v>0</v>
      </c>
      <c r="NN66">
        <f t="shared" si="13"/>
        <v>0</v>
      </c>
      <c r="NO66">
        <f t="shared" si="13"/>
        <v>0</v>
      </c>
      <c r="NP66">
        <f t="shared" si="13"/>
        <v>0</v>
      </c>
      <c r="NQ66">
        <f t="shared" si="13"/>
        <v>0</v>
      </c>
      <c r="NR66">
        <f t="shared" si="13"/>
        <v>0</v>
      </c>
      <c r="NS66">
        <f t="shared" si="13"/>
        <v>0</v>
      </c>
      <c r="NT66">
        <f t="shared" si="14"/>
        <v>0</v>
      </c>
      <c r="NU66">
        <f t="shared" si="14"/>
        <v>0</v>
      </c>
      <c r="NV66">
        <f t="shared" si="14"/>
        <v>0</v>
      </c>
      <c r="NW66">
        <f t="shared" si="14"/>
        <v>0</v>
      </c>
      <c r="NX66">
        <f t="shared" si="14"/>
        <v>0</v>
      </c>
      <c r="NY66">
        <f t="shared" si="8"/>
        <v>0</v>
      </c>
      <c r="NZ66">
        <f t="shared" si="8"/>
        <v>0</v>
      </c>
      <c r="OA66">
        <f t="shared" si="8"/>
        <v>0</v>
      </c>
      <c r="OB66">
        <f t="shared" si="8"/>
        <v>0</v>
      </c>
      <c r="OC66">
        <f t="shared" si="12"/>
        <v>0</v>
      </c>
      <c r="OD66">
        <f t="shared" si="12"/>
        <v>0</v>
      </c>
      <c r="OE66">
        <f t="shared" si="12"/>
        <v>0</v>
      </c>
      <c r="OF66">
        <f t="shared" si="12"/>
        <v>0</v>
      </c>
      <c r="OG66">
        <f t="shared" si="12"/>
        <v>0</v>
      </c>
      <c r="OH66">
        <f t="shared" si="12"/>
        <v>0</v>
      </c>
      <c r="OI66" s="329"/>
      <c r="OJ66" s="330">
        <f t="shared" si="5"/>
        <v>767</v>
      </c>
      <c r="OK66" s="331">
        <f t="shared" si="5"/>
        <v>140</v>
      </c>
      <c r="OL66" s="332">
        <f t="shared" si="5"/>
        <v>4</v>
      </c>
      <c r="OM66">
        <v>20170320</v>
      </c>
    </row>
    <row r="67" spans="1:403">
      <c r="A67" t="s">
        <v>109</v>
      </c>
      <c r="B67" s="326">
        <v>733</v>
      </c>
      <c r="C67" s="214">
        <v>249</v>
      </c>
      <c r="D67" s="214">
        <v>14</v>
      </c>
      <c r="E67" s="214">
        <v>766</v>
      </c>
      <c r="F67" s="214">
        <v>265</v>
      </c>
      <c r="G67" s="214">
        <v>21</v>
      </c>
      <c r="H67" s="214">
        <v>856</v>
      </c>
      <c r="I67" s="214">
        <v>288</v>
      </c>
      <c r="J67" s="214">
        <v>39</v>
      </c>
      <c r="K67" s="214">
        <v>859</v>
      </c>
      <c r="L67" s="214">
        <v>319</v>
      </c>
      <c r="M67" s="214">
        <v>14</v>
      </c>
      <c r="N67" s="214">
        <v>805</v>
      </c>
      <c r="O67" s="214">
        <v>272</v>
      </c>
      <c r="P67" s="214">
        <v>10</v>
      </c>
      <c r="Q67" s="214">
        <v>986</v>
      </c>
      <c r="R67" s="214">
        <v>357</v>
      </c>
      <c r="S67" s="214">
        <v>28</v>
      </c>
      <c r="T67" s="214"/>
      <c r="U67" s="214"/>
      <c r="V67" s="214"/>
      <c r="W67" s="214"/>
      <c r="X67" s="214"/>
      <c r="Y67" s="214"/>
      <c r="Z67" s="214"/>
      <c r="AA67" s="214"/>
      <c r="AB67" s="214"/>
      <c r="AC67" s="214"/>
      <c r="AD67" s="214"/>
      <c r="AE67" s="214"/>
      <c r="AF67" s="214"/>
      <c r="AG67" s="214"/>
      <c r="AH67" s="214"/>
      <c r="AI67" s="214"/>
      <c r="AJ67" s="214"/>
      <c r="AK67" s="327"/>
      <c r="AL67">
        <v>1311</v>
      </c>
      <c r="AM67">
        <v>132</v>
      </c>
      <c r="AN67">
        <v>0</v>
      </c>
      <c r="AO67">
        <v>1256</v>
      </c>
      <c r="AP67">
        <v>157</v>
      </c>
      <c r="AQ67">
        <v>0</v>
      </c>
      <c r="AR67">
        <v>1348</v>
      </c>
      <c r="AS67">
        <v>152</v>
      </c>
      <c r="AT67">
        <v>0</v>
      </c>
      <c r="AU67">
        <v>1306</v>
      </c>
      <c r="AV67">
        <v>118</v>
      </c>
      <c r="AW67">
        <v>0</v>
      </c>
      <c r="AX67">
        <v>1237</v>
      </c>
      <c r="AY67">
        <v>130</v>
      </c>
      <c r="AZ67">
        <v>0</v>
      </c>
      <c r="BA67">
        <v>2016</v>
      </c>
      <c r="BB67">
        <v>148</v>
      </c>
      <c r="BC67">
        <v>0</v>
      </c>
      <c r="BV67" s="326">
        <v>133</v>
      </c>
      <c r="BW67" s="214">
        <v>213</v>
      </c>
      <c r="BX67" s="214">
        <v>0</v>
      </c>
      <c r="BY67" s="214">
        <v>172</v>
      </c>
      <c r="BZ67" s="214">
        <v>198</v>
      </c>
      <c r="CA67" s="214">
        <v>0</v>
      </c>
      <c r="CB67" s="214">
        <v>172</v>
      </c>
      <c r="CC67" s="214">
        <v>195</v>
      </c>
      <c r="CD67" s="214">
        <v>0</v>
      </c>
      <c r="CE67" s="214">
        <v>180</v>
      </c>
      <c r="CF67" s="214">
        <v>186</v>
      </c>
      <c r="CG67" s="214">
        <v>0</v>
      </c>
      <c r="CH67" s="214">
        <v>184</v>
      </c>
      <c r="CI67" s="214">
        <v>174</v>
      </c>
      <c r="CJ67" s="214">
        <v>0</v>
      </c>
      <c r="CK67" s="214">
        <v>187</v>
      </c>
      <c r="CL67" s="214">
        <v>224</v>
      </c>
      <c r="CM67" s="214">
        <v>0</v>
      </c>
      <c r="CN67" s="214"/>
      <c r="CO67" s="214"/>
      <c r="CP67" s="214"/>
      <c r="CQ67" s="214"/>
      <c r="CR67" s="214"/>
      <c r="CS67" s="214"/>
      <c r="CT67" s="214"/>
      <c r="CU67" s="214"/>
      <c r="CV67" s="214"/>
      <c r="CW67" s="214"/>
      <c r="CX67" s="214"/>
      <c r="CY67" s="214"/>
      <c r="CZ67" s="214"/>
      <c r="DA67" s="214"/>
      <c r="DB67" s="214"/>
      <c r="DC67" s="214"/>
      <c r="DD67" s="214"/>
      <c r="DE67" s="327"/>
      <c r="DF67">
        <v>737</v>
      </c>
      <c r="DG67">
        <v>19</v>
      </c>
      <c r="DH67">
        <v>0</v>
      </c>
      <c r="DI67">
        <v>780</v>
      </c>
      <c r="DJ67">
        <v>48</v>
      </c>
      <c r="DK67">
        <v>0</v>
      </c>
      <c r="DL67">
        <v>849</v>
      </c>
      <c r="DM67">
        <v>44</v>
      </c>
      <c r="DN67">
        <v>1</v>
      </c>
      <c r="DO67">
        <v>815</v>
      </c>
      <c r="DP67">
        <v>51</v>
      </c>
      <c r="DQ67">
        <v>0</v>
      </c>
      <c r="DR67">
        <v>696</v>
      </c>
      <c r="DS67">
        <v>41</v>
      </c>
      <c r="DT67">
        <v>0</v>
      </c>
      <c r="DU67">
        <v>1025</v>
      </c>
      <c r="DV67">
        <v>46</v>
      </c>
      <c r="DW67">
        <v>0</v>
      </c>
      <c r="EP67" s="326">
        <v>202</v>
      </c>
      <c r="EQ67" s="214">
        <v>237</v>
      </c>
      <c r="ER67" s="214">
        <v>5</v>
      </c>
      <c r="ES67" s="214">
        <v>312</v>
      </c>
      <c r="ET67" s="214">
        <v>217</v>
      </c>
      <c r="EU67" s="214">
        <v>12</v>
      </c>
      <c r="EV67" s="214">
        <v>289</v>
      </c>
      <c r="EW67" s="214">
        <v>210</v>
      </c>
      <c r="EX67" s="214">
        <v>9</v>
      </c>
      <c r="EY67" s="214">
        <v>349</v>
      </c>
      <c r="EZ67" s="214">
        <v>214</v>
      </c>
      <c r="FA67" s="214">
        <v>10</v>
      </c>
      <c r="FB67" s="214">
        <v>351</v>
      </c>
      <c r="FC67" s="214">
        <v>182</v>
      </c>
      <c r="FD67" s="214">
        <v>9</v>
      </c>
      <c r="FE67" s="214">
        <v>389</v>
      </c>
      <c r="FF67" s="214">
        <v>182</v>
      </c>
      <c r="FG67" s="214">
        <v>13</v>
      </c>
      <c r="FH67" s="214"/>
      <c r="FI67" s="214"/>
      <c r="FJ67" s="214"/>
      <c r="FK67" s="214"/>
      <c r="FL67" s="214"/>
      <c r="FM67" s="214"/>
      <c r="FN67" s="214"/>
      <c r="FO67" s="214"/>
      <c r="FP67" s="214"/>
      <c r="FQ67" s="214"/>
      <c r="FR67" s="214"/>
      <c r="FS67" s="214"/>
      <c r="FT67" s="214"/>
      <c r="FU67" s="214"/>
      <c r="FV67" s="214"/>
      <c r="FW67" s="214"/>
      <c r="FX67" s="214"/>
      <c r="FY67" s="327"/>
      <c r="FZ67">
        <v>955</v>
      </c>
      <c r="GA67">
        <v>214</v>
      </c>
      <c r="GB67">
        <v>4</v>
      </c>
      <c r="GC67">
        <v>820</v>
      </c>
      <c r="GD67">
        <v>223</v>
      </c>
      <c r="GE67">
        <v>3</v>
      </c>
      <c r="GF67">
        <v>924</v>
      </c>
      <c r="GG67">
        <v>274</v>
      </c>
      <c r="GH67">
        <v>1</v>
      </c>
      <c r="GI67">
        <v>902</v>
      </c>
      <c r="GJ67">
        <v>281</v>
      </c>
      <c r="GK67">
        <v>4</v>
      </c>
      <c r="GL67">
        <v>948</v>
      </c>
      <c r="GM67">
        <v>257</v>
      </c>
      <c r="GN67">
        <v>7</v>
      </c>
      <c r="GO67">
        <v>1244</v>
      </c>
      <c r="GP67">
        <v>271</v>
      </c>
      <c r="GQ67">
        <v>4</v>
      </c>
      <c r="HJ67" s="326">
        <v>3682</v>
      </c>
      <c r="HK67" s="214">
        <v>0</v>
      </c>
      <c r="HL67" s="214">
        <v>0</v>
      </c>
      <c r="HM67" s="214">
        <v>3596</v>
      </c>
      <c r="HN67" s="214">
        <v>0</v>
      </c>
      <c r="HO67" s="214">
        <v>0</v>
      </c>
      <c r="HP67" s="214">
        <v>2883</v>
      </c>
      <c r="HQ67" s="214">
        <v>0</v>
      </c>
      <c r="HR67" s="214">
        <v>0</v>
      </c>
      <c r="HS67" s="214">
        <v>4860</v>
      </c>
      <c r="HT67" s="214">
        <v>0</v>
      </c>
      <c r="HU67" s="214">
        <v>0</v>
      </c>
      <c r="HV67" s="214">
        <v>4576</v>
      </c>
      <c r="HW67" s="214">
        <v>0</v>
      </c>
      <c r="HX67" s="214">
        <v>0</v>
      </c>
      <c r="HY67" s="214">
        <v>6894</v>
      </c>
      <c r="HZ67" s="214">
        <v>0</v>
      </c>
      <c r="IA67" s="214">
        <v>0</v>
      </c>
      <c r="IB67" s="214"/>
      <c r="IC67" s="214">
        <v>0</v>
      </c>
      <c r="ID67" s="214"/>
      <c r="IE67" s="214"/>
      <c r="IF67" s="214">
        <v>0</v>
      </c>
      <c r="IG67" s="214"/>
      <c r="IH67" s="214"/>
      <c r="II67" s="214">
        <v>0</v>
      </c>
      <c r="IJ67" s="214"/>
      <c r="IK67" s="214"/>
      <c r="IL67" s="214">
        <v>0</v>
      </c>
      <c r="IM67" s="214"/>
      <c r="IN67" s="214"/>
      <c r="IO67" s="214">
        <v>0</v>
      </c>
      <c r="IP67" s="214"/>
      <c r="IQ67" s="214"/>
      <c r="IR67" s="214">
        <v>0</v>
      </c>
      <c r="IS67" s="327"/>
      <c r="IT67">
        <v>388</v>
      </c>
      <c r="IU67">
        <v>207</v>
      </c>
      <c r="IV67">
        <v>1</v>
      </c>
      <c r="IW67">
        <v>468</v>
      </c>
      <c r="IX67">
        <v>184</v>
      </c>
      <c r="IY67">
        <v>0</v>
      </c>
      <c r="IZ67">
        <v>403</v>
      </c>
      <c r="JA67">
        <v>189</v>
      </c>
      <c r="JB67">
        <v>0</v>
      </c>
      <c r="JC67">
        <v>490</v>
      </c>
      <c r="JD67">
        <v>247</v>
      </c>
      <c r="JE67">
        <v>1</v>
      </c>
      <c r="JF67">
        <v>478</v>
      </c>
      <c r="JG67">
        <v>217</v>
      </c>
      <c r="JH67">
        <v>0</v>
      </c>
      <c r="JI67">
        <v>499</v>
      </c>
      <c r="JJ67">
        <v>234</v>
      </c>
      <c r="JK67">
        <v>0</v>
      </c>
      <c r="KD67" s="326">
        <v>510</v>
      </c>
      <c r="KE67" s="214">
        <v>534</v>
      </c>
      <c r="KF67" s="214">
        <v>1</v>
      </c>
      <c r="KG67" s="214">
        <v>516</v>
      </c>
      <c r="KH67" s="214">
        <v>636</v>
      </c>
      <c r="KI67" s="214">
        <v>3</v>
      </c>
      <c r="KJ67" s="214">
        <v>520</v>
      </c>
      <c r="KK67" s="214">
        <v>620</v>
      </c>
      <c r="KL67" s="214">
        <v>0</v>
      </c>
      <c r="KM67" s="214">
        <v>568</v>
      </c>
      <c r="KN67" s="214">
        <v>601</v>
      </c>
      <c r="KO67" s="214">
        <v>2</v>
      </c>
      <c r="KP67" s="214">
        <v>587</v>
      </c>
      <c r="KQ67" s="214">
        <v>624</v>
      </c>
      <c r="KR67" s="214">
        <v>2</v>
      </c>
      <c r="KS67" s="214">
        <v>719</v>
      </c>
      <c r="KT67" s="214">
        <v>663</v>
      </c>
      <c r="KU67" s="214">
        <v>2</v>
      </c>
      <c r="KV67" s="214"/>
      <c r="KW67" s="214"/>
      <c r="KX67" s="214"/>
      <c r="KY67" s="214"/>
      <c r="KZ67" s="214"/>
      <c r="LA67" s="214"/>
      <c r="LB67" s="214"/>
      <c r="LC67" s="214"/>
      <c r="LD67" s="214"/>
      <c r="LE67" s="214"/>
      <c r="LF67" s="214"/>
      <c r="LG67" s="214"/>
      <c r="LH67" s="214"/>
      <c r="LI67" s="214"/>
      <c r="LJ67" s="214"/>
      <c r="LK67" s="214"/>
      <c r="LL67" s="214"/>
      <c r="LM67" s="327"/>
      <c r="LN67">
        <v>41</v>
      </c>
      <c r="LO67">
        <v>103</v>
      </c>
      <c r="LP67">
        <v>4</v>
      </c>
      <c r="LQ67">
        <v>37</v>
      </c>
      <c r="LR67">
        <v>140</v>
      </c>
      <c r="LS67">
        <v>5</v>
      </c>
      <c r="LT67">
        <v>30</v>
      </c>
      <c r="LU67">
        <v>131</v>
      </c>
      <c r="LV67">
        <v>4</v>
      </c>
      <c r="LW67">
        <v>35</v>
      </c>
      <c r="LX67">
        <v>133</v>
      </c>
      <c r="LY67">
        <v>4</v>
      </c>
      <c r="LZ67">
        <v>27</v>
      </c>
      <c r="MA67">
        <v>102</v>
      </c>
      <c r="MB67">
        <v>0</v>
      </c>
      <c r="MC67">
        <v>31</v>
      </c>
      <c r="MD67">
        <v>119</v>
      </c>
      <c r="ME67">
        <v>0</v>
      </c>
      <c r="MX67" s="328">
        <v>20170307</v>
      </c>
      <c r="MY67">
        <f t="shared" si="11"/>
        <v>8692</v>
      </c>
      <c r="MZ67">
        <f t="shared" si="11"/>
        <v>1908</v>
      </c>
      <c r="NA67">
        <f t="shared" si="11"/>
        <v>29</v>
      </c>
      <c r="NB67">
        <f t="shared" si="11"/>
        <v>8723</v>
      </c>
      <c r="NC67">
        <f t="shared" si="11"/>
        <v>2068</v>
      </c>
      <c r="ND67">
        <f t="shared" si="11"/>
        <v>44</v>
      </c>
      <c r="NE67">
        <f t="shared" si="11"/>
        <v>8274</v>
      </c>
      <c r="NF67">
        <f t="shared" si="11"/>
        <v>2103</v>
      </c>
      <c r="NG67">
        <f t="shared" si="11"/>
        <v>54</v>
      </c>
      <c r="NH67">
        <f t="shared" si="11"/>
        <v>10364</v>
      </c>
      <c r="NI67">
        <f t="shared" si="11"/>
        <v>2150</v>
      </c>
      <c r="NJ67">
        <f t="shared" si="13"/>
        <v>35</v>
      </c>
      <c r="NK67">
        <f t="shared" si="13"/>
        <v>9889</v>
      </c>
      <c r="NL67">
        <f t="shared" si="13"/>
        <v>1999</v>
      </c>
      <c r="NM67">
        <f t="shared" si="13"/>
        <v>28</v>
      </c>
      <c r="NN67">
        <f t="shared" si="13"/>
        <v>13990</v>
      </c>
      <c r="NO67">
        <f t="shared" si="13"/>
        <v>2244</v>
      </c>
      <c r="NP67">
        <f t="shared" si="13"/>
        <v>47</v>
      </c>
      <c r="NQ67">
        <f t="shared" si="13"/>
        <v>0</v>
      </c>
      <c r="NR67">
        <f t="shared" si="13"/>
        <v>0</v>
      </c>
      <c r="NS67">
        <f t="shared" si="13"/>
        <v>0</v>
      </c>
      <c r="NT67">
        <f t="shared" si="14"/>
        <v>0</v>
      </c>
      <c r="NU67">
        <f t="shared" si="14"/>
        <v>0</v>
      </c>
      <c r="NV67">
        <f t="shared" si="14"/>
        <v>0</v>
      </c>
      <c r="NW67">
        <f t="shared" si="14"/>
        <v>0</v>
      </c>
      <c r="NX67">
        <f t="shared" si="14"/>
        <v>0</v>
      </c>
      <c r="NY67">
        <f t="shared" si="8"/>
        <v>0</v>
      </c>
      <c r="NZ67">
        <f t="shared" si="8"/>
        <v>0</v>
      </c>
      <c r="OA67">
        <f t="shared" si="8"/>
        <v>0</v>
      </c>
      <c r="OB67">
        <f t="shared" si="8"/>
        <v>0</v>
      </c>
      <c r="OC67">
        <f t="shared" si="12"/>
        <v>0</v>
      </c>
      <c r="OD67">
        <f t="shared" si="12"/>
        <v>0</v>
      </c>
      <c r="OE67">
        <f t="shared" si="12"/>
        <v>0</v>
      </c>
      <c r="OF67">
        <f t="shared" si="12"/>
        <v>0</v>
      </c>
      <c r="OG67">
        <f t="shared" si="12"/>
        <v>0</v>
      </c>
      <c r="OH67">
        <f t="shared" si="12"/>
        <v>0</v>
      </c>
      <c r="OI67" s="329"/>
      <c r="OJ67" s="330">
        <f t="shared" si="5"/>
        <v>59932</v>
      </c>
      <c r="OK67" s="331">
        <f t="shared" si="5"/>
        <v>12472</v>
      </c>
      <c r="OL67" s="332">
        <f t="shared" si="5"/>
        <v>237</v>
      </c>
      <c r="OM67">
        <v>20170412</v>
      </c>
    </row>
    <row r="68" spans="1:403">
      <c r="A68" t="s">
        <v>110</v>
      </c>
      <c r="B68" s="326">
        <v>34</v>
      </c>
      <c r="C68" s="214">
        <v>24</v>
      </c>
      <c r="D68" s="214">
        <v>2</v>
      </c>
      <c r="E68" s="214">
        <v>25</v>
      </c>
      <c r="F68" s="214">
        <v>19</v>
      </c>
      <c r="G68" s="214">
        <v>3</v>
      </c>
      <c r="H68" s="214">
        <v>20</v>
      </c>
      <c r="I68" s="214">
        <v>35</v>
      </c>
      <c r="J68" s="214">
        <v>0</v>
      </c>
      <c r="K68" s="214">
        <v>22</v>
      </c>
      <c r="L68" s="214">
        <v>24</v>
      </c>
      <c r="M68" s="214">
        <v>1</v>
      </c>
      <c r="N68" s="214">
        <v>20</v>
      </c>
      <c r="O68" s="214">
        <v>28</v>
      </c>
      <c r="P68" s="214">
        <v>1</v>
      </c>
      <c r="Q68" s="214"/>
      <c r="R68" s="214"/>
      <c r="S68" s="214"/>
      <c r="T68" s="214"/>
      <c r="U68" s="214"/>
      <c r="V68" s="214"/>
      <c r="W68" s="214"/>
      <c r="X68" s="214"/>
      <c r="Y68" s="214"/>
      <c r="Z68" s="214"/>
      <c r="AA68" s="214"/>
      <c r="AB68" s="214"/>
      <c r="AC68" s="214"/>
      <c r="AD68" s="214"/>
      <c r="AE68" s="214"/>
      <c r="AF68" s="214"/>
      <c r="AG68" s="214"/>
      <c r="AH68" s="214"/>
      <c r="AI68" s="214"/>
      <c r="AJ68" s="214"/>
      <c r="AK68" s="327"/>
      <c r="AL68">
        <v>30</v>
      </c>
      <c r="AM68">
        <v>4</v>
      </c>
      <c r="AN68">
        <v>0</v>
      </c>
      <c r="AO68">
        <v>23</v>
      </c>
      <c r="AP68">
        <v>3</v>
      </c>
      <c r="AQ68">
        <v>0</v>
      </c>
      <c r="AR68">
        <v>25</v>
      </c>
      <c r="AS68">
        <v>6</v>
      </c>
      <c r="AT68">
        <v>0</v>
      </c>
      <c r="AU68">
        <v>19</v>
      </c>
      <c r="AV68">
        <v>4</v>
      </c>
      <c r="AW68">
        <v>0</v>
      </c>
      <c r="AX68">
        <v>29</v>
      </c>
      <c r="AY68">
        <v>8</v>
      </c>
      <c r="AZ68">
        <v>0</v>
      </c>
      <c r="BV68" s="326">
        <v>7</v>
      </c>
      <c r="BW68" s="214">
        <v>1</v>
      </c>
      <c r="BX68" s="214">
        <v>0</v>
      </c>
      <c r="BY68" s="214">
        <v>3</v>
      </c>
      <c r="BZ68" s="214">
        <v>0</v>
      </c>
      <c r="CA68" s="214">
        <v>0</v>
      </c>
      <c r="CB68" s="214">
        <v>8</v>
      </c>
      <c r="CC68" s="214">
        <v>14</v>
      </c>
      <c r="CD68" s="214">
        <v>0</v>
      </c>
      <c r="CE68" s="214">
        <v>5</v>
      </c>
      <c r="CF68" s="214">
        <v>1</v>
      </c>
      <c r="CG68" s="214">
        <v>0</v>
      </c>
      <c r="CH68" s="214">
        <v>2</v>
      </c>
      <c r="CI68" s="214">
        <v>2</v>
      </c>
      <c r="CJ68" s="214">
        <v>0</v>
      </c>
      <c r="CK68" s="214"/>
      <c r="CL68" s="214"/>
      <c r="CM68" s="214"/>
      <c r="CN68" s="214"/>
      <c r="CO68" s="214"/>
      <c r="CP68" s="214"/>
      <c r="CQ68" s="214"/>
      <c r="CR68" s="214"/>
      <c r="CS68" s="214"/>
      <c r="CT68" s="214"/>
      <c r="CU68" s="214"/>
      <c r="CV68" s="214"/>
      <c r="CW68" s="214"/>
      <c r="CX68" s="214"/>
      <c r="CY68" s="214"/>
      <c r="CZ68" s="214"/>
      <c r="DA68" s="214"/>
      <c r="DB68" s="214"/>
      <c r="DC68" s="214"/>
      <c r="DD68" s="214"/>
      <c r="DE68" s="327"/>
      <c r="DF68">
        <v>24</v>
      </c>
      <c r="DG68">
        <v>3</v>
      </c>
      <c r="DH68">
        <v>0</v>
      </c>
      <c r="DI68">
        <v>20</v>
      </c>
      <c r="DJ68">
        <v>1</v>
      </c>
      <c r="DK68">
        <v>0</v>
      </c>
      <c r="DL68">
        <v>19</v>
      </c>
      <c r="DM68">
        <v>2</v>
      </c>
      <c r="DN68">
        <v>0</v>
      </c>
      <c r="DO68">
        <v>13</v>
      </c>
      <c r="DP68">
        <v>7</v>
      </c>
      <c r="DQ68">
        <v>0</v>
      </c>
      <c r="DR68">
        <v>25</v>
      </c>
      <c r="DS68">
        <v>7</v>
      </c>
      <c r="DT68">
        <v>0</v>
      </c>
      <c r="EP68" s="326">
        <v>17</v>
      </c>
      <c r="EQ68" s="214">
        <v>1</v>
      </c>
      <c r="ER68" s="214">
        <v>0</v>
      </c>
      <c r="ES68" s="214">
        <v>11</v>
      </c>
      <c r="ET68" s="214">
        <v>0</v>
      </c>
      <c r="EU68" s="214">
        <v>0</v>
      </c>
      <c r="EV68" s="214">
        <v>10</v>
      </c>
      <c r="EW68" s="214">
        <v>2</v>
      </c>
      <c r="EX68" s="214">
        <v>0</v>
      </c>
      <c r="EY68" s="214">
        <v>26</v>
      </c>
      <c r="EZ68" s="214">
        <v>1</v>
      </c>
      <c r="FA68" s="214">
        <v>0</v>
      </c>
      <c r="FB68" s="214">
        <v>17</v>
      </c>
      <c r="FC68" s="214">
        <v>0</v>
      </c>
      <c r="FD68" s="214">
        <v>0</v>
      </c>
      <c r="FE68" s="214"/>
      <c r="FF68" s="214"/>
      <c r="FG68" s="214"/>
      <c r="FH68" s="214"/>
      <c r="FI68" s="214"/>
      <c r="FJ68" s="214"/>
      <c r="FK68" s="214"/>
      <c r="FL68" s="214"/>
      <c r="FM68" s="214"/>
      <c r="FN68" s="214"/>
      <c r="FO68" s="214"/>
      <c r="FP68" s="214"/>
      <c r="FQ68" s="214"/>
      <c r="FR68" s="214"/>
      <c r="FS68" s="214"/>
      <c r="FT68" s="214"/>
      <c r="FU68" s="214"/>
      <c r="FV68" s="214"/>
      <c r="FW68" s="214"/>
      <c r="FX68" s="214"/>
      <c r="FY68" s="327"/>
      <c r="FZ68">
        <v>19</v>
      </c>
      <c r="GA68">
        <v>11</v>
      </c>
      <c r="GB68">
        <v>0</v>
      </c>
      <c r="GC68">
        <v>34</v>
      </c>
      <c r="GD68">
        <v>5</v>
      </c>
      <c r="GE68">
        <v>0</v>
      </c>
      <c r="GF68">
        <v>30</v>
      </c>
      <c r="GG68">
        <v>7</v>
      </c>
      <c r="GH68">
        <v>0</v>
      </c>
      <c r="GI68">
        <v>22</v>
      </c>
      <c r="GJ68">
        <v>9</v>
      </c>
      <c r="GK68">
        <v>1</v>
      </c>
      <c r="GL68">
        <v>41</v>
      </c>
      <c r="GM68">
        <v>7</v>
      </c>
      <c r="GN68">
        <v>0</v>
      </c>
      <c r="HJ68" s="326">
        <v>283</v>
      </c>
      <c r="HK68" s="214">
        <v>0</v>
      </c>
      <c r="HL68" s="214">
        <v>0</v>
      </c>
      <c r="HM68" s="214">
        <v>309</v>
      </c>
      <c r="HN68" s="214">
        <v>0</v>
      </c>
      <c r="HO68" s="214">
        <v>0</v>
      </c>
      <c r="HP68" s="214">
        <v>279</v>
      </c>
      <c r="HQ68" s="214">
        <v>0</v>
      </c>
      <c r="HR68" s="214">
        <v>0</v>
      </c>
      <c r="HS68" s="214">
        <v>363</v>
      </c>
      <c r="HT68" s="214">
        <v>0</v>
      </c>
      <c r="HU68" s="214">
        <v>0</v>
      </c>
      <c r="HV68" s="214">
        <v>313</v>
      </c>
      <c r="HW68" s="214">
        <v>0</v>
      </c>
      <c r="HX68" s="214">
        <v>0</v>
      </c>
      <c r="HY68" s="214"/>
      <c r="HZ68" s="214">
        <v>0</v>
      </c>
      <c r="IA68" s="214"/>
      <c r="IB68" s="214"/>
      <c r="IC68" s="214">
        <v>0</v>
      </c>
      <c r="ID68" s="214"/>
      <c r="IE68" s="214"/>
      <c r="IF68" s="214">
        <v>0</v>
      </c>
      <c r="IG68" s="214"/>
      <c r="IH68" s="214"/>
      <c r="II68" s="214">
        <v>0</v>
      </c>
      <c r="IJ68" s="214"/>
      <c r="IK68" s="214"/>
      <c r="IL68" s="214">
        <v>0</v>
      </c>
      <c r="IM68" s="214"/>
      <c r="IN68" s="214"/>
      <c r="IO68" s="214">
        <v>0</v>
      </c>
      <c r="IP68" s="214"/>
      <c r="IQ68" s="214"/>
      <c r="IR68" s="214">
        <v>0</v>
      </c>
      <c r="IS68" s="327"/>
      <c r="IT68">
        <v>14</v>
      </c>
      <c r="IU68">
        <v>0</v>
      </c>
      <c r="IV68">
        <v>0</v>
      </c>
      <c r="IW68">
        <v>17</v>
      </c>
      <c r="IX68">
        <v>0</v>
      </c>
      <c r="IY68">
        <v>0</v>
      </c>
      <c r="IZ68">
        <v>21</v>
      </c>
      <c r="JA68">
        <v>0</v>
      </c>
      <c r="JB68">
        <v>0</v>
      </c>
      <c r="JC68">
        <v>18</v>
      </c>
      <c r="JD68">
        <v>0</v>
      </c>
      <c r="JE68">
        <v>0</v>
      </c>
      <c r="JF68">
        <v>8</v>
      </c>
      <c r="JG68">
        <v>0</v>
      </c>
      <c r="JH68">
        <v>0</v>
      </c>
      <c r="KD68" s="326">
        <v>31</v>
      </c>
      <c r="KE68" s="214">
        <v>14</v>
      </c>
      <c r="KF68" s="214">
        <v>0</v>
      </c>
      <c r="KG68" s="214">
        <v>29</v>
      </c>
      <c r="KH68" s="214">
        <v>13</v>
      </c>
      <c r="KI68" s="214">
        <v>1</v>
      </c>
      <c r="KJ68" s="214">
        <v>39</v>
      </c>
      <c r="KK68" s="214">
        <v>10</v>
      </c>
      <c r="KL68" s="214">
        <v>0</v>
      </c>
      <c r="KM68" s="214">
        <v>44</v>
      </c>
      <c r="KN68" s="214">
        <v>19</v>
      </c>
      <c r="KO68" s="214">
        <v>0</v>
      </c>
      <c r="KP68" s="214">
        <v>41</v>
      </c>
      <c r="KQ68" s="214">
        <v>22</v>
      </c>
      <c r="KR68" s="214">
        <v>0</v>
      </c>
      <c r="KS68" s="214"/>
      <c r="KT68" s="214"/>
      <c r="KU68" s="214"/>
      <c r="KV68" s="214"/>
      <c r="KW68" s="214"/>
      <c r="KX68" s="214"/>
      <c r="KY68" s="214"/>
      <c r="KZ68" s="214"/>
      <c r="LA68" s="214"/>
      <c r="LB68" s="214"/>
      <c r="LC68" s="214"/>
      <c r="LD68" s="214"/>
      <c r="LE68" s="214"/>
      <c r="LF68" s="214"/>
      <c r="LG68" s="214"/>
      <c r="LH68" s="214"/>
      <c r="LI68" s="214"/>
      <c r="LJ68" s="214"/>
      <c r="LK68" s="214"/>
      <c r="LL68" s="214"/>
      <c r="LM68" s="327"/>
      <c r="LN68">
        <v>0</v>
      </c>
      <c r="LO68">
        <v>0</v>
      </c>
      <c r="LP68">
        <v>0</v>
      </c>
      <c r="LQ68">
        <v>2</v>
      </c>
      <c r="LR68">
        <v>0</v>
      </c>
      <c r="LS68">
        <v>0</v>
      </c>
      <c r="LT68">
        <v>2</v>
      </c>
      <c r="LU68">
        <v>0</v>
      </c>
      <c r="LV68">
        <v>0</v>
      </c>
      <c r="LW68">
        <v>0</v>
      </c>
      <c r="LX68">
        <v>0</v>
      </c>
      <c r="LY68">
        <v>0</v>
      </c>
      <c r="LZ68">
        <v>0</v>
      </c>
      <c r="MA68">
        <v>0</v>
      </c>
      <c r="MB68">
        <v>0</v>
      </c>
      <c r="MX68" s="328">
        <v>20170310</v>
      </c>
      <c r="MY68">
        <f t="shared" si="11"/>
        <v>459</v>
      </c>
      <c r="MZ68">
        <f t="shared" si="11"/>
        <v>58</v>
      </c>
      <c r="NA68">
        <f t="shared" si="11"/>
        <v>2</v>
      </c>
      <c r="NB68">
        <f t="shared" si="11"/>
        <v>473</v>
      </c>
      <c r="NC68">
        <f t="shared" si="11"/>
        <v>41</v>
      </c>
      <c r="ND68">
        <f t="shared" si="11"/>
        <v>4</v>
      </c>
      <c r="NE68">
        <f t="shared" si="11"/>
        <v>453</v>
      </c>
      <c r="NF68">
        <f t="shared" si="11"/>
        <v>76</v>
      </c>
      <c r="NG68">
        <f t="shared" si="11"/>
        <v>0</v>
      </c>
      <c r="NH68">
        <f t="shared" si="11"/>
        <v>532</v>
      </c>
      <c r="NI68">
        <f t="shared" si="11"/>
        <v>65</v>
      </c>
      <c r="NJ68">
        <f t="shared" si="13"/>
        <v>2</v>
      </c>
      <c r="NK68">
        <f t="shared" si="13"/>
        <v>496</v>
      </c>
      <c r="NL68">
        <f t="shared" si="13"/>
        <v>74</v>
      </c>
      <c r="NM68">
        <f t="shared" si="13"/>
        <v>1</v>
      </c>
      <c r="NN68">
        <f t="shared" si="13"/>
        <v>0</v>
      </c>
      <c r="NO68">
        <f t="shared" si="13"/>
        <v>0</v>
      </c>
      <c r="NP68">
        <f t="shared" si="13"/>
        <v>0</v>
      </c>
      <c r="NQ68">
        <f t="shared" si="13"/>
        <v>0</v>
      </c>
      <c r="NR68">
        <f t="shared" si="13"/>
        <v>0</v>
      </c>
      <c r="NS68">
        <f t="shared" si="13"/>
        <v>0</v>
      </c>
      <c r="NT68">
        <f t="shared" si="14"/>
        <v>0</v>
      </c>
      <c r="NU68">
        <f t="shared" si="14"/>
        <v>0</v>
      </c>
      <c r="NV68">
        <f t="shared" si="14"/>
        <v>0</v>
      </c>
      <c r="NW68">
        <f t="shared" si="14"/>
        <v>0</v>
      </c>
      <c r="NX68">
        <f t="shared" si="14"/>
        <v>0</v>
      </c>
      <c r="NY68">
        <f t="shared" si="8"/>
        <v>0</v>
      </c>
      <c r="NZ68">
        <f t="shared" si="8"/>
        <v>0</v>
      </c>
      <c r="OA68">
        <f t="shared" si="8"/>
        <v>0</v>
      </c>
      <c r="OB68">
        <f t="shared" si="8"/>
        <v>0</v>
      </c>
      <c r="OC68">
        <f t="shared" si="12"/>
        <v>0</v>
      </c>
      <c r="OD68">
        <f t="shared" si="12"/>
        <v>0</v>
      </c>
      <c r="OE68">
        <f t="shared" si="12"/>
        <v>0</v>
      </c>
      <c r="OF68">
        <f t="shared" si="12"/>
        <v>0</v>
      </c>
      <c r="OG68">
        <f t="shared" si="12"/>
        <v>0</v>
      </c>
      <c r="OH68">
        <f t="shared" si="12"/>
        <v>0</v>
      </c>
      <c r="OI68" s="329"/>
      <c r="OJ68" s="330">
        <f t="shared" si="5"/>
        <v>2413</v>
      </c>
      <c r="OK68" s="331">
        <f t="shared" si="5"/>
        <v>314</v>
      </c>
      <c r="OL68" s="332">
        <f t="shared" si="5"/>
        <v>9</v>
      </c>
      <c r="OM68">
        <v>20170310</v>
      </c>
    </row>
    <row r="69" spans="1:403">
      <c r="A69" t="s">
        <v>111</v>
      </c>
      <c r="B69" s="326">
        <v>134</v>
      </c>
      <c r="C69" s="214">
        <v>54</v>
      </c>
      <c r="D69" s="214">
        <v>0</v>
      </c>
      <c r="E69" s="214">
        <v>103</v>
      </c>
      <c r="F69" s="214">
        <v>44</v>
      </c>
      <c r="G69" s="214">
        <v>2</v>
      </c>
      <c r="H69" s="214">
        <v>85</v>
      </c>
      <c r="I69" s="214">
        <v>34</v>
      </c>
      <c r="J69" s="214">
        <v>2</v>
      </c>
      <c r="K69" s="214">
        <v>94</v>
      </c>
      <c r="L69" s="214">
        <v>83</v>
      </c>
      <c r="M69" s="214">
        <v>2</v>
      </c>
      <c r="N69" s="214">
        <v>103</v>
      </c>
      <c r="O69" s="214">
        <v>64</v>
      </c>
      <c r="P69" s="214">
        <v>0</v>
      </c>
      <c r="Q69" s="214"/>
      <c r="R69" s="214"/>
      <c r="S69" s="214"/>
      <c r="T69" s="214"/>
      <c r="U69" s="214"/>
      <c r="V69" s="214"/>
      <c r="W69" s="214"/>
      <c r="X69" s="214"/>
      <c r="Y69" s="214"/>
      <c r="Z69" s="214"/>
      <c r="AA69" s="214"/>
      <c r="AB69" s="214"/>
      <c r="AC69" s="214"/>
      <c r="AD69" s="214"/>
      <c r="AE69" s="214"/>
      <c r="AF69" s="214"/>
      <c r="AG69" s="214"/>
      <c r="AH69" s="214"/>
      <c r="AI69" s="214"/>
      <c r="AJ69" s="214"/>
      <c r="AK69" s="327"/>
      <c r="AL69">
        <v>96</v>
      </c>
      <c r="AM69">
        <v>43</v>
      </c>
      <c r="AN69">
        <v>0</v>
      </c>
      <c r="AO69">
        <v>98</v>
      </c>
      <c r="AP69">
        <v>103</v>
      </c>
      <c r="AQ69">
        <v>0</v>
      </c>
      <c r="AR69">
        <v>78</v>
      </c>
      <c r="AS69">
        <v>90</v>
      </c>
      <c r="AT69">
        <v>0</v>
      </c>
      <c r="AU69">
        <v>117</v>
      </c>
      <c r="AV69">
        <v>51</v>
      </c>
      <c r="AW69">
        <v>0</v>
      </c>
      <c r="AX69">
        <v>120</v>
      </c>
      <c r="AY69">
        <v>49</v>
      </c>
      <c r="AZ69">
        <v>0</v>
      </c>
      <c r="BV69" s="326">
        <v>88</v>
      </c>
      <c r="BW69" s="214">
        <v>4</v>
      </c>
      <c r="BX69" s="214">
        <v>0</v>
      </c>
      <c r="BY69" s="214">
        <v>16</v>
      </c>
      <c r="BZ69" s="214">
        <v>10</v>
      </c>
      <c r="CA69" s="214">
        <v>0</v>
      </c>
      <c r="CB69" s="214">
        <v>13</v>
      </c>
      <c r="CC69" s="214">
        <v>6</v>
      </c>
      <c r="CD69" s="214">
        <v>0</v>
      </c>
      <c r="CE69" s="214">
        <v>28</v>
      </c>
      <c r="CF69" s="214">
        <v>2</v>
      </c>
      <c r="CG69" s="214">
        <v>0</v>
      </c>
      <c r="CH69" s="214">
        <v>9</v>
      </c>
      <c r="CI69" s="214">
        <v>1</v>
      </c>
      <c r="CJ69" s="214">
        <v>0</v>
      </c>
      <c r="CK69" s="214"/>
      <c r="CL69" s="214"/>
      <c r="CM69" s="214"/>
      <c r="CN69" s="214"/>
      <c r="CO69" s="214"/>
      <c r="CP69" s="214"/>
      <c r="CQ69" s="214"/>
      <c r="CR69" s="214"/>
      <c r="CS69" s="214"/>
      <c r="CT69" s="214"/>
      <c r="CU69" s="214"/>
      <c r="CV69" s="214"/>
      <c r="CW69" s="214"/>
      <c r="CX69" s="214"/>
      <c r="CY69" s="214"/>
      <c r="CZ69" s="214"/>
      <c r="DA69" s="214"/>
      <c r="DB69" s="214"/>
      <c r="DC69" s="214"/>
      <c r="DD69" s="214"/>
      <c r="DE69" s="327"/>
      <c r="DF69">
        <v>66</v>
      </c>
      <c r="DG69">
        <v>12</v>
      </c>
      <c r="DH69">
        <v>0</v>
      </c>
      <c r="DI69">
        <v>75</v>
      </c>
      <c r="DJ69">
        <v>8</v>
      </c>
      <c r="DK69">
        <v>0</v>
      </c>
      <c r="DL69">
        <v>59</v>
      </c>
      <c r="DM69">
        <v>15</v>
      </c>
      <c r="DN69">
        <v>0</v>
      </c>
      <c r="DO69">
        <v>48</v>
      </c>
      <c r="DP69">
        <v>9</v>
      </c>
      <c r="DQ69">
        <v>0</v>
      </c>
      <c r="DR69">
        <v>72</v>
      </c>
      <c r="DS69">
        <v>18</v>
      </c>
      <c r="DT69">
        <v>0</v>
      </c>
      <c r="EP69" s="326">
        <v>50</v>
      </c>
      <c r="EQ69" s="214">
        <v>30</v>
      </c>
      <c r="ER69" s="214">
        <v>1</v>
      </c>
      <c r="ES69" s="214">
        <v>37</v>
      </c>
      <c r="ET69" s="214">
        <v>19</v>
      </c>
      <c r="EU69" s="214">
        <v>2</v>
      </c>
      <c r="EV69" s="214">
        <v>53</v>
      </c>
      <c r="EW69" s="214">
        <v>17</v>
      </c>
      <c r="EX69" s="214">
        <v>4</v>
      </c>
      <c r="EY69" s="214">
        <v>52</v>
      </c>
      <c r="EZ69" s="214">
        <v>28</v>
      </c>
      <c r="FA69" s="214">
        <v>2</v>
      </c>
      <c r="FB69" s="214">
        <v>46</v>
      </c>
      <c r="FC69" s="214">
        <v>29</v>
      </c>
      <c r="FD69" s="214">
        <v>3</v>
      </c>
      <c r="FE69" s="214"/>
      <c r="FF69" s="214"/>
      <c r="FG69" s="214"/>
      <c r="FH69" s="214"/>
      <c r="FI69" s="214"/>
      <c r="FJ69" s="214"/>
      <c r="FK69" s="214"/>
      <c r="FL69" s="214"/>
      <c r="FM69" s="214"/>
      <c r="FN69" s="214"/>
      <c r="FO69" s="214"/>
      <c r="FP69" s="214"/>
      <c r="FQ69" s="214"/>
      <c r="FR69" s="214"/>
      <c r="FS69" s="214"/>
      <c r="FT69" s="214"/>
      <c r="FU69" s="214"/>
      <c r="FV69" s="214"/>
      <c r="FW69" s="214"/>
      <c r="FX69" s="214"/>
      <c r="FY69" s="327"/>
      <c r="FZ69">
        <v>67</v>
      </c>
      <c r="GA69">
        <v>11</v>
      </c>
      <c r="GB69">
        <v>1</v>
      </c>
      <c r="GC69">
        <v>62</v>
      </c>
      <c r="GD69">
        <v>30</v>
      </c>
      <c r="GE69">
        <v>0</v>
      </c>
      <c r="GF69">
        <v>108</v>
      </c>
      <c r="GG69">
        <v>38</v>
      </c>
      <c r="GH69">
        <v>1</v>
      </c>
      <c r="GI69">
        <v>98</v>
      </c>
      <c r="GJ69">
        <v>20</v>
      </c>
      <c r="GK69">
        <v>0</v>
      </c>
      <c r="GL69">
        <v>67</v>
      </c>
      <c r="GM69">
        <v>21</v>
      </c>
      <c r="GN69">
        <v>0</v>
      </c>
      <c r="HJ69" s="326">
        <v>255</v>
      </c>
      <c r="HK69" s="214">
        <v>0</v>
      </c>
      <c r="HL69" s="214">
        <v>0</v>
      </c>
      <c r="HM69" s="214">
        <v>259</v>
      </c>
      <c r="HN69" s="214">
        <v>0</v>
      </c>
      <c r="HO69" s="214"/>
      <c r="HP69" s="214">
        <v>152</v>
      </c>
      <c r="HQ69" s="214">
        <v>0</v>
      </c>
      <c r="HR69" s="214">
        <v>0</v>
      </c>
      <c r="HS69" s="214">
        <v>208</v>
      </c>
      <c r="HT69" s="214">
        <v>0</v>
      </c>
      <c r="HU69" s="214"/>
      <c r="HV69" s="214">
        <v>205</v>
      </c>
      <c r="HW69" s="214">
        <v>0</v>
      </c>
      <c r="HX69" s="214">
        <v>0</v>
      </c>
      <c r="HY69" s="214"/>
      <c r="HZ69" s="214">
        <v>0</v>
      </c>
      <c r="IA69" s="214"/>
      <c r="IB69" s="214"/>
      <c r="IC69" s="214">
        <v>0</v>
      </c>
      <c r="ID69" s="214"/>
      <c r="IE69" s="214"/>
      <c r="IF69" s="214">
        <v>0</v>
      </c>
      <c r="IG69" s="214"/>
      <c r="IH69" s="214"/>
      <c r="II69" s="214">
        <v>0</v>
      </c>
      <c r="IJ69" s="214"/>
      <c r="IK69" s="214"/>
      <c r="IL69" s="214">
        <v>0</v>
      </c>
      <c r="IM69" s="214"/>
      <c r="IN69" s="214"/>
      <c r="IO69" s="214">
        <v>0</v>
      </c>
      <c r="IP69" s="214"/>
      <c r="IQ69" s="214"/>
      <c r="IR69" s="214">
        <v>0</v>
      </c>
      <c r="IS69" s="327"/>
      <c r="IT69">
        <v>35</v>
      </c>
      <c r="IU69">
        <v>1</v>
      </c>
      <c r="IV69">
        <v>0</v>
      </c>
      <c r="IW69">
        <v>40</v>
      </c>
      <c r="IX69">
        <v>1</v>
      </c>
      <c r="IY69">
        <v>0</v>
      </c>
      <c r="IZ69">
        <v>30</v>
      </c>
      <c r="JA69">
        <v>3</v>
      </c>
      <c r="JB69">
        <v>0</v>
      </c>
      <c r="JC69">
        <v>48</v>
      </c>
      <c r="JD69">
        <v>5</v>
      </c>
      <c r="JE69">
        <v>0</v>
      </c>
      <c r="JF69">
        <v>37</v>
      </c>
      <c r="JG69">
        <v>3</v>
      </c>
      <c r="JH69">
        <v>0</v>
      </c>
      <c r="KD69" s="326">
        <v>96</v>
      </c>
      <c r="KE69" s="214">
        <v>27</v>
      </c>
      <c r="KF69" s="214">
        <v>0</v>
      </c>
      <c r="KG69" s="214">
        <v>65</v>
      </c>
      <c r="KH69" s="214">
        <v>21</v>
      </c>
      <c r="KI69" s="214">
        <v>0</v>
      </c>
      <c r="KJ69" s="214">
        <v>60</v>
      </c>
      <c r="KK69" s="214">
        <v>40</v>
      </c>
      <c r="KL69" s="214">
        <v>0</v>
      </c>
      <c r="KM69" s="214">
        <v>104</v>
      </c>
      <c r="KN69" s="214">
        <v>30</v>
      </c>
      <c r="KO69" s="214">
        <v>0</v>
      </c>
      <c r="KP69" s="214">
        <v>84</v>
      </c>
      <c r="KQ69" s="214">
        <v>33</v>
      </c>
      <c r="KR69" s="214">
        <v>0</v>
      </c>
      <c r="KS69" s="214"/>
      <c r="KT69" s="214"/>
      <c r="KU69" s="214"/>
      <c r="KV69" s="214"/>
      <c r="KW69" s="214"/>
      <c r="KX69" s="214"/>
      <c r="KY69" s="214"/>
      <c r="KZ69" s="214"/>
      <c r="LA69" s="214"/>
      <c r="LB69" s="214"/>
      <c r="LC69" s="214"/>
      <c r="LD69" s="214"/>
      <c r="LE69" s="214"/>
      <c r="LF69" s="214"/>
      <c r="LG69" s="214"/>
      <c r="LH69" s="214"/>
      <c r="LI69" s="214"/>
      <c r="LJ69" s="214"/>
      <c r="LK69" s="214"/>
      <c r="LL69" s="214"/>
      <c r="LM69" s="327"/>
      <c r="LN69">
        <v>20</v>
      </c>
      <c r="LO69">
        <v>21</v>
      </c>
      <c r="LP69">
        <v>0</v>
      </c>
      <c r="LQ69">
        <v>8</v>
      </c>
      <c r="LR69">
        <v>25</v>
      </c>
      <c r="LS69">
        <v>0</v>
      </c>
      <c r="LT69">
        <v>11</v>
      </c>
      <c r="LU69">
        <v>17</v>
      </c>
      <c r="LV69">
        <v>0</v>
      </c>
      <c r="LW69">
        <v>20</v>
      </c>
      <c r="LX69">
        <v>28</v>
      </c>
      <c r="LY69">
        <v>0</v>
      </c>
      <c r="LZ69">
        <v>8</v>
      </c>
      <c r="MA69">
        <v>23</v>
      </c>
      <c r="MB69">
        <v>0</v>
      </c>
      <c r="MX69" s="328">
        <v>20170316</v>
      </c>
      <c r="MY69">
        <f t="shared" si="11"/>
        <v>907</v>
      </c>
      <c r="MZ69">
        <f t="shared" si="11"/>
        <v>203</v>
      </c>
      <c r="NA69">
        <f t="shared" si="11"/>
        <v>2</v>
      </c>
      <c r="NB69">
        <f t="shared" si="11"/>
        <v>763</v>
      </c>
      <c r="NC69">
        <f t="shared" si="11"/>
        <v>261</v>
      </c>
      <c r="ND69">
        <f t="shared" si="11"/>
        <v>4</v>
      </c>
      <c r="NE69">
        <f t="shared" si="11"/>
        <v>649</v>
      </c>
      <c r="NF69">
        <f t="shared" si="11"/>
        <v>260</v>
      </c>
      <c r="NG69">
        <f t="shared" si="11"/>
        <v>7</v>
      </c>
      <c r="NH69">
        <f t="shared" si="11"/>
        <v>817</v>
      </c>
      <c r="NI69">
        <f t="shared" si="11"/>
        <v>256</v>
      </c>
      <c r="NJ69">
        <f t="shared" si="13"/>
        <v>4</v>
      </c>
      <c r="NK69">
        <f t="shared" si="13"/>
        <v>751</v>
      </c>
      <c r="NL69">
        <f t="shared" si="13"/>
        <v>241</v>
      </c>
      <c r="NM69">
        <f t="shared" si="13"/>
        <v>3</v>
      </c>
      <c r="NN69">
        <f t="shared" si="13"/>
        <v>0</v>
      </c>
      <c r="NO69">
        <f t="shared" si="13"/>
        <v>0</v>
      </c>
      <c r="NP69">
        <f t="shared" si="13"/>
        <v>0</v>
      </c>
      <c r="NQ69">
        <f t="shared" si="13"/>
        <v>0</v>
      </c>
      <c r="NR69">
        <f t="shared" si="13"/>
        <v>0</v>
      </c>
      <c r="NS69">
        <f t="shared" si="13"/>
        <v>0</v>
      </c>
      <c r="NT69">
        <f t="shared" si="14"/>
        <v>0</v>
      </c>
      <c r="NU69">
        <f t="shared" si="14"/>
        <v>0</v>
      </c>
      <c r="NV69">
        <f t="shared" si="14"/>
        <v>0</v>
      </c>
      <c r="NW69">
        <f t="shared" si="14"/>
        <v>0</v>
      </c>
      <c r="NX69">
        <f t="shared" si="14"/>
        <v>0</v>
      </c>
      <c r="NY69">
        <f t="shared" si="8"/>
        <v>0</v>
      </c>
      <c r="NZ69">
        <f t="shared" si="8"/>
        <v>0</v>
      </c>
      <c r="OA69">
        <f t="shared" si="8"/>
        <v>0</v>
      </c>
      <c r="OB69">
        <f t="shared" si="8"/>
        <v>0</v>
      </c>
      <c r="OC69">
        <f t="shared" si="12"/>
        <v>0</v>
      </c>
      <c r="OD69">
        <f t="shared" si="12"/>
        <v>0</v>
      </c>
      <c r="OE69">
        <f t="shared" si="12"/>
        <v>0</v>
      </c>
      <c r="OF69">
        <f t="shared" si="12"/>
        <v>0</v>
      </c>
      <c r="OG69">
        <f t="shared" si="12"/>
        <v>0</v>
      </c>
      <c r="OH69">
        <f t="shared" si="12"/>
        <v>0</v>
      </c>
      <c r="OI69" s="329"/>
      <c r="OJ69" s="330">
        <f t="shared" ref="OJ69:OL70" si="15">SUM(MY69+NB69+NE69+NH69+NK69+NN69+NQ69+NT69+NW69+NZ69+OC69+OF69)</f>
        <v>3887</v>
      </c>
      <c r="OK69" s="331">
        <f t="shared" si="15"/>
        <v>1221</v>
      </c>
      <c r="OL69" s="332">
        <f t="shared" si="15"/>
        <v>20</v>
      </c>
      <c r="OM69">
        <v>20170316</v>
      </c>
    </row>
    <row r="70" spans="1:403" ht="15.75" thickBot="1">
      <c r="A70" t="s">
        <v>112</v>
      </c>
      <c r="B70" s="326">
        <v>14</v>
      </c>
      <c r="C70" s="214">
        <v>19</v>
      </c>
      <c r="D70" s="214">
        <v>2</v>
      </c>
      <c r="E70" s="214">
        <v>27</v>
      </c>
      <c r="F70" s="214">
        <v>19</v>
      </c>
      <c r="G70" s="214">
        <v>2</v>
      </c>
      <c r="H70" s="214">
        <v>90</v>
      </c>
      <c r="I70" s="214">
        <v>23</v>
      </c>
      <c r="J70" s="214">
        <v>2</v>
      </c>
      <c r="K70" s="214">
        <v>40</v>
      </c>
      <c r="L70" s="214">
        <v>21</v>
      </c>
      <c r="M70" s="214">
        <v>0</v>
      </c>
      <c r="N70" s="214">
        <v>35</v>
      </c>
      <c r="O70" s="214">
        <v>17</v>
      </c>
      <c r="P70" s="214">
        <v>1</v>
      </c>
      <c r="Q70" s="214">
        <v>44</v>
      </c>
      <c r="R70" s="214">
        <v>19</v>
      </c>
      <c r="S70" s="214">
        <v>0</v>
      </c>
      <c r="T70" s="214"/>
      <c r="U70" s="214"/>
      <c r="V70" s="214"/>
      <c r="W70" s="214"/>
      <c r="X70" s="214"/>
      <c r="Y70" s="214"/>
      <c r="Z70" s="214"/>
      <c r="AA70" s="214"/>
      <c r="AB70" s="214"/>
      <c r="AC70" s="214"/>
      <c r="AD70" s="214"/>
      <c r="AE70" s="214"/>
      <c r="AF70" s="214"/>
      <c r="AG70" s="214"/>
      <c r="AH70" s="214"/>
      <c r="AI70" s="214"/>
      <c r="AJ70" s="214"/>
      <c r="AK70" s="327"/>
      <c r="AL70">
        <v>56</v>
      </c>
      <c r="AM70">
        <v>8</v>
      </c>
      <c r="AN70">
        <v>0</v>
      </c>
      <c r="AO70">
        <v>43</v>
      </c>
      <c r="AP70">
        <v>20</v>
      </c>
      <c r="AQ70">
        <v>0</v>
      </c>
      <c r="AR70">
        <v>60</v>
      </c>
      <c r="AS70">
        <v>5</v>
      </c>
      <c r="AT70">
        <v>0</v>
      </c>
      <c r="AU70">
        <v>67</v>
      </c>
      <c r="AV70">
        <v>17</v>
      </c>
      <c r="AW70">
        <v>0</v>
      </c>
      <c r="AX70">
        <v>55</v>
      </c>
      <c r="AY70">
        <v>11</v>
      </c>
      <c r="AZ70">
        <v>0</v>
      </c>
      <c r="BA70">
        <v>36</v>
      </c>
      <c r="BB70">
        <v>11</v>
      </c>
      <c r="BC70">
        <v>0</v>
      </c>
      <c r="BV70" s="326">
        <v>4</v>
      </c>
      <c r="BW70" s="214">
        <v>0</v>
      </c>
      <c r="BX70" s="214">
        <v>0</v>
      </c>
      <c r="BY70" s="214">
        <v>3</v>
      </c>
      <c r="BZ70" s="214">
        <v>0</v>
      </c>
      <c r="CA70" s="214">
        <v>0</v>
      </c>
      <c r="CB70" s="214">
        <v>7</v>
      </c>
      <c r="CC70" s="214">
        <v>0</v>
      </c>
      <c r="CD70" s="214">
        <v>0</v>
      </c>
      <c r="CE70" s="214">
        <v>10</v>
      </c>
      <c r="CF70" s="214">
        <v>1</v>
      </c>
      <c r="CG70" s="214">
        <v>0</v>
      </c>
      <c r="CH70" s="214">
        <v>9</v>
      </c>
      <c r="CI70" s="214">
        <v>0</v>
      </c>
      <c r="CJ70" s="214">
        <v>0</v>
      </c>
      <c r="CK70" s="214">
        <v>1</v>
      </c>
      <c r="CL70" s="214">
        <v>0</v>
      </c>
      <c r="CM70" s="214">
        <v>0</v>
      </c>
      <c r="CN70" s="214"/>
      <c r="CO70" s="214"/>
      <c r="CP70" s="214"/>
      <c r="CQ70" s="214"/>
      <c r="CR70" s="214"/>
      <c r="CS70" s="214"/>
      <c r="CT70" s="214"/>
      <c r="CU70" s="214"/>
      <c r="CV70" s="214"/>
      <c r="CW70" s="214"/>
      <c r="CX70" s="214"/>
      <c r="CY70" s="214"/>
      <c r="CZ70" s="214"/>
      <c r="DA70" s="214"/>
      <c r="DB70" s="214"/>
      <c r="DC70" s="214"/>
      <c r="DD70" s="214"/>
      <c r="DE70" s="327"/>
      <c r="DF70">
        <v>18</v>
      </c>
      <c r="DG70">
        <v>10</v>
      </c>
      <c r="DH70">
        <v>0</v>
      </c>
      <c r="DI70">
        <v>14</v>
      </c>
      <c r="DJ70">
        <v>3</v>
      </c>
      <c r="DK70">
        <v>0</v>
      </c>
      <c r="DL70">
        <v>10</v>
      </c>
      <c r="DM70">
        <v>4</v>
      </c>
      <c r="DN70">
        <v>0</v>
      </c>
      <c r="DO70">
        <v>20</v>
      </c>
      <c r="DP70">
        <v>10</v>
      </c>
      <c r="DQ70">
        <v>0</v>
      </c>
      <c r="DR70">
        <v>17</v>
      </c>
      <c r="DS70">
        <v>3</v>
      </c>
      <c r="DT70">
        <v>0</v>
      </c>
      <c r="DU70">
        <v>29</v>
      </c>
      <c r="DV70">
        <v>5</v>
      </c>
      <c r="EP70" s="326">
        <v>10</v>
      </c>
      <c r="EQ70" s="214">
        <v>0</v>
      </c>
      <c r="ER70" s="214">
        <v>0</v>
      </c>
      <c r="ES70" s="214">
        <v>14</v>
      </c>
      <c r="ET70" s="214">
        <v>0</v>
      </c>
      <c r="EU70" s="214">
        <v>0</v>
      </c>
      <c r="EV70" s="214">
        <v>10</v>
      </c>
      <c r="EW70" s="214">
        <v>0</v>
      </c>
      <c r="EX70" s="214">
        <v>1</v>
      </c>
      <c r="EY70" s="214">
        <v>7</v>
      </c>
      <c r="EZ70" s="214">
        <v>0</v>
      </c>
      <c r="FA70" s="214">
        <v>0</v>
      </c>
      <c r="FB70" s="214">
        <v>13</v>
      </c>
      <c r="FC70" s="214">
        <v>0</v>
      </c>
      <c r="FD70" s="214">
        <v>2</v>
      </c>
      <c r="FE70" s="214">
        <v>10</v>
      </c>
      <c r="FF70" s="214">
        <v>0</v>
      </c>
      <c r="FG70" s="214">
        <v>0</v>
      </c>
      <c r="FH70" s="214"/>
      <c r="FI70" s="214"/>
      <c r="FJ70" s="214"/>
      <c r="FK70" s="214"/>
      <c r="FL70" s="214"/>
      <c r="FM70" s="214"/>
      <c r="FN70" s="214"/>
      <c r="FO70" s="214"/>
      <c r="FP70" s="214"/>
      <c r="FQ70" s="214"/>
      <c r="FR70" s="214"/>
      <c r="FS70" s="214"/>
      <c r="FT70" s="214"/>
      <c r="FU70" s="214"/>
      <c r="FV70" s="214"/>
      <c r="FW70" s="214"/>
      <c r="FX70" s="214"/>
      <c r="FY70" s="327"/>
      <c r="FZ70">
        <v>9</v>
      </c>
      <c r="GA70">
        <v>0</v>
      </c>
      <c r="GB70">
        <v>0</v>
      </c>
      <c r="GC70">
        <v>19</v>
      </c>
      <c r="GD70">
        <v>0</v>
      </c>
      <c r="GE70">
        <v>0</v>
      </c>
      <c r="GF70">
        <v>17</v>
      </c>
      <c r="GG70">
        <v>0</v>
      </c>
      <c r="GH70">
        <v>0</v>
      </c>
      <c r="GI70">
        <v>24</v>
      </c>
      <c r="GJ70">
        <v>0</v>
      </c>
      <c r="GK70">
        <v>0</v>
      </c>
      <c r="GL70">
        <v>17</v>
      </c>
      <c r="GM70">
        <v>0</v>
      </c>
      <c r="GN70">
        <v>0</v>
      </c>
      <c r="GO70">
        <v>18</v>
      </c>
      <c r="GP70">
        <v>0</v>
      </c>
      <c r="GQ70">
        <v>1</v>
      </c>
      <c r="HJ70" s="326">
        <v>149</v>
      </c>
      <c r="HK70" s="214">
        <v>0</v>
      </c>
      <c r="HL70" s="214">
        <v>0</v>
      </c>
      <c r="HM70" s="214">
        <v>116</v>
      </c>
      <c r="HN70" s="214">
        <v>0</v>
      </c>
      <c r="HO70" s="214">
        <v>0</v>
      </c>
      <c r="HP70" s="214">
        <v>142</v>
      </c>
      <c r="HQ70" s="214">
        <v>0</v>
      </c>
      <c r="HR70" s="214">
        <v>0</v>
      </c>
      <c r="HS70" s="214">
        <v>259</v>
      </c>
      <c r="HT70" s="214">
        <v>0</v>
      </c>
      <c r="HU70" s="214">
        <v>0</v>
      </c>
      <c r="HV70" s="214">
        <v>340</v>
      </c>
      <c r="HW70" s="214">
        <v>0</v>
      </c>
      <c r="HX70" s="214">
        <v>0</v>
      </c>
      <c r="HY70" s="214">
        <v>331</v>
      </c>
      <c r="HZ70" s="214">
        <v>0</v>
      </c>
      <c r="IA70" s="214">
        <v>0</v>
      </c>
      <c r="IB70" s="214"/>
      <c r="IC70" s="214">
        <v>0</v>
      </c>
      <c r="ID70" s="214"/>
      <c r="IE70" s="214"/>
      <c r="IF70" s="214">
        <v>0</v>
      </c>
      <c r="IG70" s="214"/>
      <c r="IH70" s="214"/>
      <c r="II70" s="214">
        <v>0</v>
      </c>
      <c r="IJ70" s="214"/>
      <c r="IK70" s="214"/>
      <c r="IL70" s="214">
        <v>0</v>
      </c>
      <c r="IM70" s="214"/>
      <c r="IN70" s="214"/>
      <c r="IO70" s="214">
        <v>0</v>
      </c>
      <c r="IP70" s="214"/>
      <c r="IQ70" s="214"/>
      <c r="IR70" s="214">
        <v>0</v>
      </c>
      <c r="IS70" s="327"/>
      <c r="IT70">
        <v>9</v>
      </c>
      <c r="IU70">
        <v>0</v>
      </c>
      <c r="IV70">
        <v>0</v>
      </c>
      <c r="IW70">
        <v>15</v>
      </c>
      <c r="IX70">
        <v>0</v>
      </c>
      <c r="IY70">
        <v>0</v>
      </c>
      <c r="IZ70">
        <v>12</v>
      </c>
      <c r="JA70">
        <v>0</v>
      </c>
      <c r="JB70">
        <v>0</v>
      </c>
      <c r="JC70">
        <v>14</v>
      </c>
      <c r="JD70">
        <v>0</v>
      </c>
      <c r="JE70">
        <v>0</v>
      </c>
      <c r="JF70">
        <v>15</v>
      </c>
      <c r="JG70">
        <v>0</v>
      </c>
      <c r="JH70">
        <v>0</v>
      </c>
      <c r="JI70">
        <v>12</v>
      </c>
      <c r="JJ70">
        <v>0</v>
      </c>
      <c r="JK70">
        <v>0</v>
      </c>
      <c r="KD70" s="326">
        <v>30</v>
      </c>
      <c r="KE70" s="214">
        <v>3</v>
      </c>
      <c r="KF70" s="214">
        <v>0</v>
      </c>
      <c r="KG70" s="214">
        <v>31</v>
      </c>
      <c r="KH70" s="214">
        <v>3</v>
      </c>
      <c r="KI70" s="214">
        <v>0</v>
      </c>
      <c r="KJ70" s="214">
        <v>30</v>
      </c>
      <c r="KK70" s="214">
        <v>11</v>
      </c>
      <c r="KL70" s="214">
        <v>0</v>
      </c>
      <c r="KM70" s="214">
        <v>24</v>
      </c>
      <c r="KN70" s="214">
        <v>14</v>
      </c>
      <c r="KO70" s="214">
        <v>0</v>
      </c>
      <c r="KP70" s="214">
        <v>26</v>
      </c>
      <c r="KQ70" s="214">
        <v>7</v>
      </c>
      <c r="KR70" s="214">
        <v>0</v>
      </c>
      <c r="KS70" s="214">
        <v>29</v>
      </c>
      <c r="KT70" s="214">
        <v>8</v>
      </c>
      <c r="KU70" s="214">
        <v>0</v>
      </c>
      <c r="KV70" s="214"/>
      <c r="KW70" s="214"/>
      <c r="KX70" s="214"/>
      <c r="KY70" s="214"/>
      <c r="KZ70" s="214"/>
      <c r="LA70" s="214"/>
      <c r="LB70" s="214"/>
      <c r="LC70" s="214"/>
      <c r="LD70" s="214"/>
      <c r="LE70" s="214"/>
      <c r="LF70" s="214"/>
      <c r="LG70" s="214"/>
      <c r="LH70" s="214"/>
      <c r="LI70" s="214"/>
      <c r="LJ70" s="214"/>
      <c r="LK70" s="214"/>
      <c r="LL70" s="214"/>
      <c r="LM70" s="327"/>
      <c r="LN70">
        <v>29</v>
      </c>
      <c r="LO70">
        <v>0</v>
      </c>
      <c r="LP70">
        <v>0</v>
      </c>
      <c r="LQ70">
        <v>6</v>
      </c>
      <c r="LR70">
        <v>0</v>
      </c>
      <c r="LS70">
        <v>0</v>
      </c>
      <c r="LT70">
        <v>6</v>
      </c>
      <c r="LU70">
        <v>0</v>
      </c>
      <c r="LV70">
        <v>0</v>
      </c>
      <c r="LW70">
        <v>1</v>
      </c>
      <c r="LX70">
        <v>0</v>
      </c>
      <c r="LY70">
        <v>0</v>
      </c>
      <c r="LZ70">
        <v>12</v>
      </c>
      <c r="MA70">
        <v>0</v>
      </c>
      <c r="MB70">
        <v>0</v>
      </c>
      <c r="MC70">
        <v>1</v>
      </c>
      <c r="MD70">
        <v>0</v>
      </c>
      <c r="ME70">
        <v>0</v>
      </c>
      <c r="MX70" s="328">
        <v>20170320</v>
      </c>
      <c r="MY70">
        <f t="shared" ref="MY70:NI70" si="16">SUM(B70+AL70+BV70+DF70+EP70+FZ70+HJ70+IT70+KD70+LN70)</f>
        <v>328</v>
      </c>
      <c r="MZ70">
        <f t="shared" si="16"/>
        <v>40</v>
      </c>
      <c r="NA70">
        <f t="shared" si="16"/>
        <v>2</v>
      </c>
      <c r="NB70">
        <f t="shared" si="16"/>
        <v>288</v>
      </c>
      <c r="NC70">
        <f t="shared" si="16"/>
        <v>45</v>
      </c>
      <c r="ND70">
        <f t="shared" si="16"/>
        <v>2</v>
      </c>
      <c r="NE70">
        <f t="shared" si="16"/>
        <v>384</v>
      </c>
      <c r="NF70">
        <f t="shared" si="16"/>
        <v>43</v>
      </c>
      <c r="NG70">
        <f t="shared" si="16"/>
        <v>3</v>
      </c>
      <c r="NH70">
        <f t="shared" si="16"/>
        <v>466</v>
      </c>
      <c r="NI70">
        <f t="shared" si="16"/>
        <v>63</v>
      </c>
      <c r="NJ70">
        <f t="shared" si="13"/>
        <v>0</v>
      </c>
      <c r="NK70">
        <f t="shared" si="13"/>
        <v>539</v>
      </c>
      <c r="NL70">
        <f t="shared" si="13"/>
        <v>38</v>
      </c>
      <c r="NM70">
        <f t="shared" si="13"/>
        <v>3</v>
      </c>
      <c r="NN70">
        <f t="shared" si="13"/>
        <v>511</v>
      </c>
      <c r="NO70">
        <f t="shared" si="13"/>
        <v>43</v>
      </c>
      <c r="NP70">
        <f t="shared" si="13"/>
        <v>1</v>
      </c>
      <c r="NQ70">
        <f t="shared" si="13"/>
        <v>0</v>
      </c>
      <c r="NR70">
        <f t="shared" si="13"/>
        <v>0</v>
      </c>
      <c r="NS70">
        <f t="shared" si="13"/>
        <v>0</v>
      </c>
      <c r="NT70">
        <f t="shared" si="14"/>
        <v>0</v>
      </c>
      <c r="NU70">
        <f t="shared" si="14"/>
        <v>0</v>
      </c>
      <c r="NV70">
        <f t="shared" si="14"/>
        <v>0</v>
      </c>
      <c r="NW70">
        <f t="shared" si="14"/>
        <v>0</v>
      </c>
      <c r="NX70">
        <f t="shared" si="14"/>
        <v>0</v>
      </c>
      <c r="NY70">
        <f t="shared" si="8"/>
        <v>0</v>
      </c>
      <c r="NZ70">
        <f t="shared" si="8"/>
        <v>0</v>
      </c>
      <c r="OA70">
        <f t="shared" si="8"/>
        <v>0</v>
      </c>
      <c r="OB70">
        <f t="shared" si="8"/>
        <v>0</v>
      </c>
      <c r="OC70">
        <f t="shared" si="12"/>
        <v>0</v>
      </c>
      <c r="OD70">
        <f t="shared" si="12"/>
        <v>0</v>
      </c>
      <c r="OE70">
        <f t="shared" si="12"/>
        <v>0</v>
      </c>
      <c r="OF70">
        <f t="shared" si="12"/>
        <v>0</v>
      </c>
      <c r="OG70">
        <f t="shared" si="12"/>
        <v>0</v>
      </c>
      <c r="OH70">
        <f t="shared" si="12"/>
        <v>0</v>
      </c>
      <c r="OI70" s="329"/>
      <c r="OJ70" s="339">
        <f t="shared" si="15"/>
        <v>2516</v>
      </c>
      <c r="OK70" s="340">
        <f t="shared" si="15"/>
        <v>272</v>
      </c>
      <c r="OL70" s="341">
        <f t="shared" si="15"/>
        <v>11</v>
      </c>
      <c r="OM70">
        <v>20170407</v>
      </c>
    </row>
    <row r="71" spans="1:403" ht="15.75" thickBot="1">
      <c r="A71" s="342" t="s">
        <v>350</v>
      </c>
      <c r="B71" s="342">
        <f>SUM(B4:B70)</f>
        <v>19646</v>
      </c>
      <c r="C71" s="343">
        <f t="shared" ref="C71:BN71" si="17">SUM(C4:C70)</f>
        <v>15130</v>
      </c>
      <c r="D71" s="343">
        <f t="shared" si="17"/>
        <v>737</v>
      </c>
      <c r="E71" s="343">
        <f t="shared" si="17"/>
        <v>19385</v>
      </c>
      <c r="F71" s="343">
        <f t="shared" si="17"/>
        <v>16584</v>
      </c>
      <c r="G71" s="343">
        <f t="shared" si="17"/>
        <v>920</v>
      </c>
      <c r="H71" s="343">
        <f t="shared" si="17"/>
        <v>20641</v>
      </c>
      <c r="I71" s="343">
        <f t="shared" si="17"/>
        <v>14576</v>
      </c>
      <c r="J71" s="343">
        <f t="shared" si="17"/>
        <v>921</v>
      </c>
      <c r="K71" s="343">
        <f t="shared" si="17"/>
        <v>21249</v>
      </c>
      <c r="L71" s="343">
        <f>SUM(L4:L70)</f>
        <v>15995</v>
      </c>
      <c r="M71" s="343">
        <f t="shared" si="17"/>
        <v>832</v>
      </c>
      <c r="N71" s="343">
        <f t="shared" si="17"/>
        <v>20411</v>
      </c>
      <c r="O71" s="343">
        <f t="shared" si="17"/>
        <v>14973</v>
      </c>
      <c r="P71" s="343">
        <f t="shared" si="17"/>
        <v>797</v>
      </c>
      <c r="Q71" s="343">
        <f t="shared" si="17"/>
        <v>16386</v>
      </c>
      <c r="R71" s="343">
        <f t="shared" si="17"/>
        <v>12797</v>
      </c>
      <c r="S71" s="343">
        <f t="shared" si="17"/>
        <v>645</v>
      </c>
      <c r="T71" s="343">
        <f t="shared" si="17"/>
        <v>0</v>
      </c>
      <c r="U71" s="343">
        <f t="shared" si="17"/>
        <v>0</v>
      </c>
      <c r="V71" s="343">
        <f t="shared" si="17"/>
        <v>0</v>
      </c>
      <c r="W71" s="343">
        <f>SUM(W4:W70)</f>
        <v>0</v>
      </c>
      <c r="X71" s="343">
        <f t="shared" si="17"/>
        <v>0</v>
      </c>
      <c r="Y71" s="343">
        <f t="shared" si="17"/>
        <v>0</v>
      </c>
      <c r="Z71" s="343">
        <f t="shared" si="17"/>
        <v>0</v>
      </c>
      <c r="AA71" s="343">
        <f t="shared" si="17"/>
        <v>0</v>
      </c>
      <c r="AB71" s="343">
        <f t="shared" si="17"/>
        <v>0</v>
      </c>
      <c r="AC71" s="343">
        <f t="shared" si="17"/>
        <v>0</v>
      </c>
      <c r="AD71" s="343">
        <f>SUM(AD4:AD70)</f>
        <v>0</v>
      </c>
      <c r="AE71" s="343">
        <f t="shared" si="17"/>
        <v>0</v>
      </c>
      <c r="AF71" s="343">
        <f t="shared" si="17"/>
        <v>0</v>
      </c>
      <c r="AG71" s="343">
        <f t="shared" si="17"/>
        <v>0</v>
      </c>
      <c r="AH71" s="343">
        <f t="shared" si="17"/>
        <v>0</v>
      </c>
      <c r="AI71" s="343">
        <f t="shared" si="17"/>
        <v>0</v>
      </c>
      <c r="AJ71" s="343">
        <f t="shared" si="17"/>
        <v>0</v>
      </c>
      <c r="AK71" s="344">
        <f t="shared" si="17"/>
        <v>0</v>
      </c>
      <c r="AL71" s="343">
        <f t="shared" si="17"/>
        <v>27008</v>
      </c>
      <c r="AM71" s="343">
        <f t="shared" si="17"/>
        <v>4978</v>
      </c>
      <c r="AN71" s="343">
        <f t="shared" si="17"/>
        <v>36</v>
      </c>
      <c r="AO71" s="343">
        <f t="shared" si="17"/>
        <v>26242</v>
      </c>
      <c r="AP71" s="343">
        <f t="shared" si="17"/>
        <v>5345</v>
      </c>
      <c r="AQ71" s="343">
        <f t="shared" si="17"/>
        <v>28</v>
      </c>
      <c r="AR71" s="343">
        <f t="shared" si="17"/>
        <v>27061</v>
      </c>
      <c r="AS71" s="343">
        <f t="shared" si="17"/>
        <v>4945</v>
      </c>
      <c r="AT71" s="343">
        <f t="shared" si="17"/>
        <v>39</v>
      </c>
      <c r="AU71" s="343">
        <f t="shared" si="17"/>
        <v>27813</v>
      </c>
      <c r="AV71" s="343">
        <f t="shared" si="17"/>
        <v>5082</v>
      </c>
      <c r="AW71" s="343">
        <f t="shared" si="17"/>
        <v>44</v>
      </c>
      <c r="AX71" s="343">
        <f t="shared" si="17"/>
        <v>26332</v>
      </c>
      <c r="AY71" s="343">
        <f t="shared" si="17"/>
        <v>4626</v>
      </c>
      <c r="AZ71" s="343">
        <f t="shared" si="17"/>
        <v>31</v>
      </c>
      <c r="BA71" s="343">
        <f t="shared" si="17"/>
        <v>23919</v>
      </c>
      <c r="BB71" s="343">
        <f t="shared" si="17"/>
        <v>4177</v>
      </c>
      <c r="BC71" s="343">
        <f t="shared" si="17"/>
        <v>29</v>
      </c>
      <c r="BD71" s="343">
        <f>SUM(BD4:BD70)</f>
        <v>0</v>
      </c>
      <c r="BE71" s="343">
        <f t="shared" si="17"/>
        <v>0</v>
      </c>
      <c r="BF71" s="343">
        <f t="shared" si="17"/>
        <v>0</v>
      </c>
      <c r="BG71" s="343">
        <f t="shared" si="17"/>
        <v>0</v>
      </c>
      <c r="BH71" s="343">
        <f t="shared" si="17"/>
        <v>0</v>
      </c>
      <c r="BI71" s="343">
        <f t="shared" si="17"/>
        <v>0</v>
      </c>
      <c r="BJ71" s="343">
        <f t="shared" si="17"/>
        <v>0</v>
      </c>
      <c r="BK71" s="343">
        <f t="shared" si="17"/>
        <v>0</v>
      </c>
      <c r="BL71" s="343">
        <f t="shared" si="17"/>
        <v>0</v>
      </c>
      <c r="BM71" s="343">
        <f t="shared" si="17"/>
        <v>0</v>
      </c>
      <c r="BN71" s="343">
        <f t="shared" si="17"/>
        <v>0</v>
      </c>
      <c r="BO71" s="343">
        <f t="shared" ref="BO71:DZ71" si="18">SUM(BO4:BO70)</f>
        <v>0</v>
      </c>
      <c r="BP71" s="343">
        <f t="shared" si="18"/>
        <v>0</v>
      </c>
      <c r="BQ71" s="343">
        <f t="shared" si="18"/>
        <v>0</v>
      </c>
      <c r="BR71" s="343">
        <f t="shared" si="18"/>
        <v>0</v>
      </c>
      <c r="BS71" s="343">
        <f t="shared" si="18"/>
        <v>0</v>
      </c>
      <c r="BT71" s="343">
        <f t="shared" si="18"/>
        <v>0</v>
      </c>
      <c r="BU71" s="343">
        <f t="shared" si="18"/>
        <v>0</v>
      </c>
      <c r="BV71" s="342">
        <f t="shared" si="18"/>
        <v>4601</v>
      </c>
      <c r="BW71" s="343">
        <f t="shared" si="18"/>
        <v>4161</v>
      </c>
      <c r="BX71" s="343">
        <f t="shared" si="18"/>
        <v>42</v>
      </c>
      <c r="BY71" s="343">
        <f t="shared" si="18"/>
        <v>4832</v>
      </c>
      <c r="BZ71" s="343">
        <f t="shared" si="18"/>
        <v>4626</v>
      </c>
      <c r="CA71" s="343">
        <f t="shared" si="18"/>
        <v>36</v>
      </c>
      <c r="CB71" s="343">
        <f t="shared" si="18"/>
        <v>4824</v>
      </c>
      <c r="CC71" s="343">
        <f t="shared" si="18"/>
        <v>4816</v>
      </c>
      <c r="CD71" s="343">
        <f t="shared" si="18"/>
        <v>22</v>
      </c>
      <c r="CE71" s="343">
        <f t="shared" si="18"/>
        <v>4938</v>
      </c>
      <c r="CF71" s="343">
        <f t="shared" si="18"/>
        <v>4783</v>
      </c>
      <c r="CG71" s="343">
        <f t="shared" si="18"/>
        <v>19</v>
      </c>
      <c r="CH71" s="343">
        <f t="shared" si="18"/>
        <v>4958</v>
      </c>
      <c r="CI71" s="343">
        <f t="shared" si="18"/>
        <v>5021</v>
      </c>
      <c r="CJ71" s="343">
        <f t="shared" si="18"/>
        <v>38</v>
      </c>
      <c r="CK71" s="343">
        <f t="shared" si="18"/>
        <v>3694</v>
      </c>
      <c r="CL71" s="343">
        <f t="shared" si="18"/>
        <v>4581</v>
      </c>
      <c r="CM71" s="343">
        <f t="shared" si="18"/>
        <v>52</v>
      </c>
      <c r="CN71" s="343">
        <f t="shared" si="18"/>
        <v>0</v>
      </c>
      <c r="CO71" s="343">
        <f t="shared" si="18"/>
        <v>0</v>
      </c>
      <c r="CP71" s="343">
        <f t="shared" si="18"/>
        <v>0</v>
      </c>
      <c r="CQ71" s="343">
        <f t="shared" si="18"/>
        <v>0</v>
      </c>
      <c r="CR71" s="343">
        <f t="shared" si="18"/>
        <v>0</v>
      </c>
      <c r="CS71" s="343">
        <f t="shared" si="18"/>
        <v>0</v>
      </c>
      <c r="CT71" s="343">
        <f t="shared" si="18"/>
        <v>0</v>
      </c>
      <c r="CU71" s="343">
        <f t="shared" si="18"/>
        <v>0</v>
      </c>
      <c r="CV71" s="343">
        <f t="shared" si="18"/>
        <v>0</v>
      </c>
      <c r="CW71" s="343">
        <f t="shared" si="18"/>
        <v>0</v>
      </c>
      <c r="CX71" s="343">
        <f t="shared" si="18"/>
        <v>0</v>
      </c>
      <c r="CY71" s="343">
        <f t="shared" si="18"/>
        <v>0</v>
      </c>
      <c r="CZ71" s="343">
        <f t="shared" si="18"/>
        <v>0</v>
      </c>
      <c r="DA71" s="343">
        <f t="shared" si="18"/>
        <v>0</v>
      </c>
      <c r="DB71" s="343">
        <f t="shared" si="18"/>
        <v>0</v>
      </c>
      <c r="DC71" s="343">
        <f t="shared" si="18"/>
        <v>0</v>
      </c>
      <c r="DD71" s="343">
        <f t="shared" si="18"/>
        <v>0</v>
      </c>
      <c r="DE71" s="344">
        <f t="shared" si="18"/>
        <v>0</v>
      </c>
      <c r="DF71" s="343">
        <f t="shared" si="18"/>
        <v>22910</v>
      </c>
      <c r="DG71" s="343">
        <f t="shared" si="18"/>
        <v>6193</v>
      </c>
      <c r="DH71" s="343">
        <f t="shared" si="18"/>
        <v>25</v>
      </c>
      <c r="DI71" s="343">
        <f t="shared" si="18"/>
        <v>23967</v>
      </c>
      <c r="DJ71" s="343">
        <f t="shared" si="18"/>
        <v>6613</v>
      </c>
      <c r="DK71" s="343">
        <f t="shared" si="18"/>
        <v>23</v>
      </c>
      <c r="DL71" s="343">
        <f t="shared" si="18"/>
        <v>23749</v>
      </c>
      <c r="DM71" s="343">
        <f t="shared" si="18"/>
        <v>5940</v>
      </c>
      <c r="DN71" s="343">
        <f t="shared" si="18"/>
        <v>28</v>
      </c>
      <c r="DO71" s="343">
        <f>SUM(DO4:DO70)</f>
        <v>26048</v>
      </c>
      <c r="DP71" s="343">
        <f t="shared" si="18"/>
        <v>6538</v>
      </c>
      <c r="DQ71" s="343">
        <f t="shared" si="18"/>
        <v>22</v>
      </c>
      <c r="DR71" s="343">
        <f t="shared" si="18"/>
        <v>25424</v>
      </c>
      <c r="DS71" s="343">
        <f t="shared" si="18"/>
        <v>6245</v>
      </c>
      <c r="DT71" s="343">
        <f t="shared" si="18"/>
        <v>24</v>
      </c>
      <c r="DU71" s="343">
        <f t="shared" si="18"/>
        <v>21245</v>
      </c>
      <c r="DV71" s="343">
        <f t="shared" si="18"/>
        <v>6537</v>
      </c>
      <c r="DW71" s="343">
        <f t="shared" si="18"/>
        <v>18</v>
      </c>
      <c r="DX71" s="343">
        <f t="shared" si="18"/>
        <v>0</v>
      </c>
      <c r="DY71" s="343">
        <f t="shared" si="18"/>
        <v>0</v>
      </c>
      <c r="DZ71" s="343">
        <f t="shared" si="18"/>
        <v>0</v>
      </c>
      <c r="EA71" s="343">
        <f t="shared" ref="EA71:GL71" si="19">SUM(EA4:EA70)</f>
        <v>0</v>
      </c>
      <c r="EB71" s="343">
        <f t="shared" si="19"/>
        <v>0</v>
      </c>
      <c r="EC71" s="343">
        <f t="shared" si="19"/>
        <v>0</v>
      </c>
      <c r="ED71" s="343">
        <f t="shared" si="19"/>
        <v>0</v>
      </c>
      <c r="EE71" s="343">
        <f t="shared" si="19"/>
        <v>0</v>
      </c>
      <c r="EF71" s="343">
        <f t="shared" si="19"/>
        <v>0</v>
      </c>
      <c r="EG71" s="343">
        <f t="shared" si="19"/>
        <v>0</v>
      </c>
      <c r="EH71" s="343">
        <f t="shared" si="19"/>
        <v>0</v>
      </c>
      <c r="EI71" s="343">
        <f t="shared" si="19"/>
        <v>0</v>
      </c>
      <c r="EJ71" s="343">
        <f t="shared" si="19"/>
        <v>0</v>
      </c>
      <c r="EK71" s="343">
        <f t="shared" si="19"/>
        <v>0</v>
      </c>
      <c r="EL71" s="343">
        <f t="shared" si="19"/>
        <v>0</v>
      </c>
      <c r="EM71" s="343">
        <f t="shared" si="19"/>
        <v>0</v>
      </c>
      <c r="EN71" s="343">
        <f t="shared" si="19"/>
        <v>0</v>
      </c>
      <c r="EO71" s="343">
        <f t="shared" si="19"/>
        <v>0</v>
      </c>
      <c r="EP71" s="342">
        <f t="shared" si="19"/>
        <v>13687</v>
      </c>
      <c r="EQ71" s="343">
        <f t="shared" si="19"/>
        <v>11923</v>
      </c>
      <c r="ER71" s="343">
        <f t="shared" si="19"/>
        <v>391</v>
      </c>
      <c r="ES71" s="343">
        <f t="shared" si="19"/>
        <v>13434</v>
      </c>
      <c r="ET71" s="343">
        <f t="shared" si="19"/>
        <v>10847</v>
      </c>
      <c r="EU71" s="343">
        <f t="shared" si="19"/>
        <v>403</v>
      </c>
      <c r="EV71" s="343">
        <f t="shared" si="19"/>
        <v>13968</v>
      </c>
      <c r="EW71" s="343">
        <f t="shared" si="19"/>
        <v>10244</v>
      </c>
      <c r="EX71" s="343">
        <f t="shared" si="19"/>
        <v>427</v>
      </c>
      <c r="EY71" s="343">
        <f t="shared" si="19"/>
        <v>14501</v>
      </c>
      <c r="EZ71" s="343">
        <f t="shared" si="19"/>
        <v>10989</v>
      </c>
      <c r="FA71" s="343">
        <f t="shared" si="19"/>
        <v>401</v>
      </c>
      <c r="FB71" s="343">
        <f t="shared" si="19"/>
        <v>13950</v>
      </c>
      <c r="FC71" s="343">
        <f t="shared" si="19"/>
        <v>10198</v>
      </c>
      <c r="FD71" s="343">
        <f t="shared" si="19"/>
        <v>412</v>
      </c>
      <c r="FE71" s="343">
        <f t="shared" si="19"/>
        <v>12956</v>
      </c>
      <c r="FF71" s="343">
        <f t="shared" si="19"/>
        <v>9165</v>
      </c>
      <c r="FG71" s="343">
        <f t="shared" si="19"/>
        <v>364</v>
      </c>
      <c r="FH71" s="343">
        <f t="shared" si="19"/>
        <v>0</v>
      </c>
      <c r="FI71" s="343">
        <f t="shared" si="19"/>
        <v>0</v>
      </c>
      <c r="FJ71" s="343">
        <f t="shared" si="19"/>
        <v>0</v>
      </c>
      <c r="FK71" s="343">
        <f t="shared" si="19"/>
        <v>0</v>
      </c>
      <c r="FL71" s="343">
        <f t="shared" si="19"/>
        <v>0</v>
      </c>
      <c r="FM71" s="343">
        <f t="shared" si="19"/>
        <v>0</v>
      </c>
      <c r="FN71" s="343">
        <f t="shared" si="19"/>
        <v>0</v>
      </c>
      <c r="FO71" s="343">
        <f t="shared" si="19"/>
        <v>0</v>
      </c>
      <c r="FP71" s="343">
        <f t="shared" si="19"/>
        <v>0</v>
      </c>
      <c r="FQ71" s="343">
        <f t="shared" si="19"/>
        <v>0</v>
      </c>
      <c r="FR71" s="343">
        <f t="shared" si="19"/>
        <v>0</v>
      </c>
      <c r="FS71" s="343">
        <f t="shared" si="19"/>
        <v>0</v>
      </c>
      <c r="FT71" s="343">
        <f t="shared" si="19"/>
        <v>0</v>
      </c>
      <c r="FU71" s="343">
        <f t="shared" si="19"/>
        <v>0</v>
      </c>
      <c r="FV71" s="343">
        <f t="shared" si="19"/>
        <v>0</v>
      </c>
      <c r="FW71" s="343">
        <f t="shared" si="19"/>
        <v>0</v>
      </c>
      <c r="FX71" s="343">
        <f t="shared" si="19"/>
        <v>0</v>
      </c>
      <c r="FY71" s="344">
        <f t="shared" si="19"/>
        <v>0</v>
      </c>
      <c r="FZ71" s="343">
        <f t="shared" si="19"/>
        <v>37120</v>
      </c>
      <c r="GA71" s="343">
        <f t="shared" si="19"/>
        <v>10342</v>
      </c>
      <c r="GB71" s="343">
        <f t="shared" si="19"/>
        <v>123</v>
      </c>
      <c r="GC71" s="343">
        <f t="shared" si="19"/>
        <v>36392</v>
      </c>
      <c r="GD71" s="343">
        <f t="shared" si="19"/>
        <v>10614</v>
      </c>
      <c r="GE71" s="343">
        <f t="shared" si="19"/>
        <v>127</v>
      </c>
      <c r="GF71" s="343">
        <f t="shared" si="19"/>
        <v>38679</v>
      </c>
      <c r="GG71" s="343">
        <f t="shared" si="19"/>
        <v>10377</v>
      </c>
      <c r="GH71" s="343">
        <f t="shared" si="19"/>
        <v>169</v>
      </c>
      <c r="GI71" s="343">
        <f t="shared" si="19"/>
        <v>40831</v>
      </c>
      <c r="GJ71" s="343">
        <f t="shared" si="19"/>
        <v>11182</v>
      </c>
      <c r="GK71" s="343">
        <f t="shared" si="19"/>
        <v>201</v>
      </c>
      <c r="GL71" s="343">
        <f t="shared" si="19"/>
        <v>36103</v>
      </c>
      <c r="GM71" s="343">
        <f t="shared" ref="GM71:IX71" si="20">SUM(GM4:GM70)</f>
        <v>11255</v>
      </c>
      <c r="GN71" s="343">
        <f t="shared" si="20"/>
        <v>120</v>
      </c>
      <c r="GO71" s="343">
        <f t="shared" si="20"/>
        <v>32119</v>
      </c>
      <c r="GP71" s="343">
        <f t="shared" si="20"/>
        <v>8425</v>
      </c>
      <c r="GQ71" s="343">
        <f t="shared" si="20"/>
        <v>119</v>
      </c>
      <c r="GR71" s="343">
        <f t="shared" si="20"/>
        <v>0</v>
      </c>
      <c r="GS71" s="343">
        <f t="shared" si="20"/>
        <v>0</v>
      </c>
      <c r="GT71" s="343">
        <f t="shared" si="20"/>
        <v>0</v>
      </c>
      <c r="GU71" s="343">
        <f t="shared" si="20"/>
        <v>0</v>
      </c>
      <c r="GV71" s="343">
        <f t="shared" si="20"/>
        <v>0</v>
      </c>
      <c r="GW71" s="343">
        <f t="shared" si="20"/>
        <v>0</v>
      </c>
      <c r="GX71" s="343">
        <f t="shared" si="20"/>
        <v>0</v>
      </c>
      <c r="GY71" s="343">
        <f t="shared" si="20"/>
        <v>0</v>
      </c>
      <c r="GZ71" s="343">
        <f t="shared" si="20"/>
        <v>0</v>
      </c>
      <c r="HA71" s="343">
        <f t="shared" si="20"/>
        <v>0</v>
      </c>
      <c r="HB71" s="343">
        <f t="shared" si="20"/>
        <v>0</v>
      </c>
      <c r="HC71" s="343">
        <f t="shared" si="20"/>
        <v>0</v>
      </c>
      <c r="HD71" s="343">
        <f t="shared" si="20"/>
        <v>0</v>
      </c>
      <c r="HE71" s="343">
        <f t="shared" si="20"/>
        <v>0</v>
      </c>
      <c r="HF71" s="343">
        <f t="shared" si="20"/>
        <v>0</v>
      </c>
      <c r="HG71" s="343">
        <f t="shared" si="20"/>
        <v>0</v>
      </c>
      <c r="HH71" s="343">
        <f t="shared" si="20"/>
        <v>0</v>
      </c>
      <c r="HI71" s="343">
        <f t="shared" si="20"/>
        <v>0</v>
      </c>
      <c r="HJ71" s="342">
        <f t="shared" si="20"/>
        <v>205509</v>
      </c>
      <c r="HK71" s="343">
        <f t="shared" si="20"/>
        <v>0</v>
      </c>
      <c r="HL71" s="343">
        <f t="shared" si="20"/>
        <v>7</v>
      </c>
      <c r="HM71" s="343">
        <f t="shared" si="20"/>
        <v>211649</v>
      </c>
      <c r="HN71" s="343">
        <f t="shared" si="20"/>
        <v>0</v>
      </c>
      <c r="HO71" s="343">
        <f t="shared" si="20"/>
        <v>9</v>
      </c>
      <c r="HP71" s="343">
        <f t="shared" si="20"/>
        <v>206853</v>
      </c>
      <c r="HQ71" s="343">
        <f t="shared" si="20"/>
        <v>0</v>
      </c>
      <c r="HR71" s="343">
        <f t="shared" si="20"/>
        <v>13</v>
      </c>
      <c r="HS71" s="343">
        <f t="shared" si="20"/>
        <v>233586</v>
      </c>
      <c r="HT71" s="343">
        <f t="shared" si="20"/>
        <v>0</v>
      </c>
      <c r="HU71" s="343">
        <f t="shared" si="20"/>
        <v>6</v>
      </c>
      <c r="HV71" s="343">
        <f t="shared" si="20"/>
        <v>224690</v>
      </c>
      <c r="HW71" s="343">
        <f t="shared" si="20"/>
        <v>0</v>
      </c>
      <c r="HX71" s="343">
        <f t="shared" si="20"/>
        <v>7</v>
      </c>
      <c r="HY71" s="343">
        <f t="shared" si="20"/>
        <v>202262</v>
      </c>
      <c r="HZ71" s="343">
        <f t="shared" si="20"/>
        <v>0</v>
      </c>
      <c r="IA71" s="343">
        <f t="shared" si="20"/>
        <v>6</v>
      </c>
      <c r="IB71" s="343">
        <f t="shared" si="20"/>
        <v>0</v>
      </c>
      <c r="IC71" s="343">
        <f t="shared" si="20"/>
        <v>0</v>
      </c>
      <c r="ID71" s="343">
        <f t="shared" si="20"/>
        <v>0</v>
      </c>
      <c r="IE71" s="343">
        <f>SUM(IE4:IE70)</f>
        <v>0</v>
      </c>
      <c r="IF71" s="343">
        <f t="shared" si="20"/>
        <v>0</v>
      </c>
      <c r="IG71" s="343">
        <f t="shared" si="20"/>
        <v>0</v>
      </c>
      <c r="IH71" s="343">
        <f t="shared" si="20"/>
        <v>0</v>
      </c>
      <c r="II71" s="343">
        <f t="shared" si="20"/>
        <v>0</v>
      </c>
      <c r="IJ71" s="343">
        <f t="shared" si="20"/>
        <v>0</v>
      </c>
      <c r="IK71" s="343">
        <f t="shared" si="20"/>
        <v>0</v>
      </c>
      <c r="IL71" s="343">
        <f t="shared" si="20"/>
        <v>0</v>
      </c>
      <c r="IM71" s="343">
        <f t="shared" si="20"/>
        <v>0</v>
      </c>
      <c r="IN71" s="343">
        <f t="shared" si="20"/>
        <v>0</v>
      </c>
      <c r="IO71" s="343">
        <f t="shared" si="20"/>
        <v>0</v>
      </c>
      <c r="IP71" s="343">
        <f t="shared" si="20"/>
        <v>0</v>
      </c>
      <c r="IQ71" s="343">
        <f t="shared" si="20"/>
        <v>0</v>
      </c>
      <c r="IR71" s="343">
        <f t="shared" si="20"/>
        <v>0</v>
      </c>
      <c r="IS71" s="344">
        <f t="shared" si="20"/>
        <v>0</v>
      </c>
      <c r="IT71" s="343">
        <f t="shared" si="20"/>
        <v>13090</v>
      </c>
      <c r="IU71" s="343">
        <f t="shared" si="20"/>
        <v>7790</v>
      </c>
      <c r="IV71" s="343">
        <f t="shared" si="20"/>
        <v>19</v>
      </c>
      <c r="IW71" s="343">
        <f t="shared" si="20"/>
        <v>12860</v>
      </c>
      <c r="IX71" s="343">
        <f t="shared" si="20"/>
        <v>7624</v>
      </c>
      <c r="IY71" s="343">
        <f t="shared" ref="IY71:LJ71" si="21">SUM(IY4:IY70)</f>
        <v>23</v>
      </c>
      <c r="IZ71" s="343">
        <f t="shared" si="21"/>
        <v>12559</v>
      </c>
      <c r="JA71" s="343">
        <f t="shared" si="21"/>
        <v>7269</v>
      </c>
      <c r="JB71" s="343">
        <f t="shared" si="21"/>
        <v>19</v>
      </c>
      <c r="JC71" s="343">
        <f t="shared" si="21"/>
        <v>13628</v>
      </c>
      <c r="JD71" s="343">
        <f t="shared" si="21"/>
        <v>8226</v>
      </c>
      <c r="JE71" s="343">
        <f t="shared" si="21"/>
        <v>20</v>
      </c>
      <c r="JF71" s="343">
        <f t="shared" si="21"/>
        <v>13585</v>
      </c>
      <c r="JG71" s="343">
        <f t="shared" si="21"/>
        <v>8124</v>
      </c>
      <c r="JH71" s="343">
        <f t="shared" si="21"/>
        <v>31</v>
      </c>
      <c r="JI71" s="343">
        <f t="shared" si="21"/>
        <v>11495</v>
      </c>
      <c r="JJ71" s="343">
        <f t="shared" si="21"/>
        <v>8738</v>
      </c>
      <c r="JK71" s="343">
        <f t="shared" si="21"/>
        <v>8</v>
      </c>
      <c r="JL71" s="343">
        <f t="shared" si="21"/>
        <v>0</v>
      </c>
      <c r="JM71" s="343">
        <f t="shared" si="21"/>
        <v>0</v>
      </c>
      <c r="JN71" s="343">
        <f t="shared" si="21"/>
        <v>0</v>
      </c>
      <c r="JO71" s="343">
        <f t="shared" si="21"/>
        <v>0</v>
      </c>
      <c r="JP71" s="343">
        <f t="shared" si="21"/>
        <v>0</v>
      </c>
      <c r="JQ71" s="343">
        <f t="shared" si="21"/>
        <v>0</v>
      </c>
      <c r="JR71" s="343">
        <f t="shared" si="21"/>
        <v>0</v>
      </c>
      <c r="JS71" s="343">
        <f t="shared" si="21"/>
        <v>0</v>
      </c>
      <c r="JT71" s="343">
        <f t="shared" si="21"/>
        <v>0</v>
      </c>
      <c r="JU71" s="343">
        <f t="shared" si="21"/>
        <v>0</v>
      </c>
      <c r="JV71" s="343">
        <f t="shared" si="21"/>
        <v>0</v>
      </c>
      <c r="JW71" s="343">
        <f t="shared" si="21"/>
        <v>0</v>
      </c>
      <c r="JX71" s="343">
        <f t="shared" si="21"/>
        <v>0</v>
      </c>
      <c r="JY71" s="343">
        <f t="shared" si="21"/>
        <v>0</v>
      </c>
      <c r="JZ71" s="343">
        <f t="shared" si="21"/>
        <v>0</v>
      </c>
      <c r="KA71" s="343">
        <f t="shared" si="21"/>
        <v>0</v>
      </c>
      <c r="KB71" s="343">
        <f t="shared" si="21"/>
        <v>0</v>
      </c>
      <c r="KC71" s="343">
        <f t="shared" si="21"/>
        <v>0</v>
      </c>
      <c r="KD71" s="342">
        <f t="shared" si="21"/>
        <v>20251</v>
      </c>
      <c r="KE71" s="343">
        <f t="shared" si="21"/>
        <v>16486</v>
      </c>
      <c r="KF71" s="343">
        <f t="shared" si="21"/>
        <v>90</v>
      </c>
      <c r="KG71" s="343">
        <f t="shared" si="21"/>
        <v>20428</v>
      </c>
      <c r="KH71" s="343">
        <f t="shared" si="21"/>
        <v>16362</v>
      </c>
      <c r="KI71" s="343">
        <f t="shared" si="21"/>
        <v>91</v>
      </c>
      <c r="KJ71" s="343">
        <f t="shared" si="21"/>
        <v>20103</v>
      </c>
      <c r="KK71" s="343">
        <f t="shared" si="21"/>
        <v>16597</v>
      </c>
      <c r="KL71" s="343">
        <f t="shared" si="21"/>
        <v>102</v>
      </c>
      <c r="KM71" s="343">
        <f t="shared" si="21"/>
        <v>21326</v>
      </c>
      <c r="KN71" s="343">
        <f t="shared" si="21"/>
        <v>17219</v>
      </c>
      <c r="KO71" s="343">
        <f t="shared" si="21"/>
        <v>100</v>
      </c>
      <c r="KP71" s="343">
        <f t="shared" si="21"/>
        <v>21524</v>
      </c>
      <c r="KQ71" s="343">
        <f t="shared" si="21"/>
        <v>17980</v>
      </c>
      <c r="KR71" s="343">
        <f t="shared" si="21"/>
        <v>113</v>
      </c>
      <c r="KS71" s="343">
        <f t="shared" si="21"/>
        <v>18102</v>
      </c>
      <c r="KT71" s="343">
        <f t="shared" si="21"/>
        <v>14376</v>
      </c>
      <c r="KU71" s="343">
        <f t="shared" si="21"/>
        <v>72</v>
      </c>
      <c r="KV71" s="343">
        <f t="shared" si="21"/>
        <v>0</v>
      </c>
      <c r="KW71" s="343">
        <f t="shared" si="21"/>
        <v>0</v>
      </c>
      <c r="KX71" s="343">
        <f t="shared" si="21"/>
        <v>0</v>
      </c>
      <c r="KY71" s="343">
        <f t="shared" si="21"/>
        <v>0</v>
      </c>
      <c r="KZ71" s="343">
        <f t="shared" si="21"/>
        <v>0</v>
      </c>
      <c r="LA71" s="343">
        <f t="shared" si="21"/>
        <v>0</v>
      </c>
      <c r="LB71" s="343">
        <f t="shared" si="21"/>
        <v>0</v>
      </c>
      <c r="LC71" s="343">
        <f t="shared" si="21"/>
        <v>0</v>
      </c>
      <c r="LD71" s="343">
        <f t="shared" si="21"/>
        <v>0</v>
      </c>
      <c r="LE71" s="343">
        <f t="shared" si="21"/>
        <v>0</v>
      </c>
      <c r="LF71" s="343">
        <f t="shared" si="21"/>
        <v>0</v>
      </c>
      <c r="LG71" s="343">
        <f t="shared" si="21"/>
        <v>0</v>
      </c>
      <c r="LH71" s="343">
        <f t="shared" si="21"/>
        <v>0</v>
      </c>
      <c r="LI71" s="343">
        <f t="shared" si="21"/>
        <v>0</v>
      </c>
      <c r="LJ71" s="343">
        <f t="shared" si="21"/>
        <v>0</v>
      </c>
      <c r="LK71" s="343">
        <f t="shared" ref="LK71:MW71" si="22">SUM(LK4:LK70)</f>
        <v>0</v>
      </c>
      <c r="LL71" s="343">
        <f t="shared" si="22"/>
        <v>0</v>
      </c>
      <c r="LM71" s="344">
        <f t="shared" si="22"/>
        <v>0</v>
      </c>
      <c r="LN71" s="343">
        <f t="shared" si="22"/>
        <v>1474</v>
      </c>
      <c r="LO71" s="343">
        <f t="shared" si="22"/>
        <v>5079</v>
      </c>
      <c r="LP71" s="343">
        <f t="shared" si="22"/>
        <v>48</v>
      </c>
      <c r="LQ71" s="343">
        <f t="shared" si="22"/>
        <v>1410</v>
      </c>
      <c r="LR71" s="343">
        <f t="shared" si="22"/>
        <v>5377</v>
      </c>
      <c r="LS71" s="343">
        <f t="shared" si="22"/>
        <v>41</v>
      </c>
      <c r="LT71" s="343">
        <f t="shared" si="22"/>
        <v>1461</v>
      </c>
      <c r="LU71" s="343">
        <f t="shared" si="22"/>
        <v>4564</v>
      </c>
      <c r="LV71" s="343">
        <f t="shared" si="22"/>
        <v>65</v>
      </c>
      <c r="LW71" s="343">
        <f t="shared" si="22"/>
        <v>1387</v>
      </c>
      <c r="LX71" s="343">
        <f t="shared" si="22"/>
        <v>4473</v>
      </c>
      <c r="LY71" s="343">
        <f t="shared" si="22"/>
        <v>40</v>
      </c>
      <c r="LZ71" s="343">
        <f t="shared" si="22"/>
        <v>1352</v>
      </c>
      <c r="MA71" s="343">
        <f t="shared" si="22"/>
        <v>4681</v>
      </c>
      <c r="MB71" s="343">
        <f t="shared" si="22"/>
        <v>36</v>
      </c>
      <c r="MC71" s="343">
        <f t="shared" si="22"/>
        <v>1064</v>
      </c>
      <c r="MD71" s="343">
        <f t="shared" si="22"/>
        <v>4089</v>
      </c>
      <c r="ME71" s="343">
        <f t="shared" si="22"/>
        <v>26</v>
      </c>
      <c r="MF71" s="343">
        <f t="shared" si="22"/>
        <v>0</v>
      </c>
      <c r="MG71" s="343">
        <f t="shared" si="22"/>
        <v>0</v>
      </c>
      <c r="MH71" s="343">
        <f t="shared" si="22"/>
        <v>0</v>
      </c>
      <c r="MI71" s="343">
        <f t="shared" si="22"/>
        <v>0</v>
      </c>
      <c r="MJ71" s="343">
        <f t="shared" si="22"/>
        <v>0</v>
      </c>
      <c r="MK71" s="343">
        <f t="shared" si="22"/>
        <v>0</v>
      </c>
      <c r="ML71" s="343">
        <f t="shared" si="22"/>
        <v>0</v>
      </c>
      <c r="MM71" s="343">
        <f t="shared" si="22"/>
        <v>0</v>
      </c>
      <c r="MN71" s="343">
        <f t="shared" si="22"/>
        <v>0</v>
      </c>
      <c r="MO71" s="343">
        <f t="shared" si="22"/>
        <v>0</v>
      </c>
      <c r="MP71" s="343">
        <f t="shared" si="22"/>
        <v>0</v>
      </c>
      <c r="MQ71" s="343">
        <f t="shared" si="22"/>
        <v>0</v>
      </c>
      <c r="MR71" s="343">
        <f t="shared" si="22"/>
        <v>0</v>
      </c>
      <c r="MS71" s="343">
        <f t="shared" si="22"/>
        <v>0</v>
      </c>
      <c r="MT71" s="343">
        <f t="shared" si="22"/>
        <v>0</v>
      </c>
      <c r="MU71" s="343">
        <f t="shared" si="22"/>
        <v>0</v>
      </c>
      <c r="MV71" s="343">
        <f t="shared" si="22"/>
        <v>0</v>
      </c>
      <c r="MW71" s="343">
        <f t="shared" si="22"/>
        <v>0</v>
      </c>
      <c r="MX71" s="345"/>
      <c r="MY71" s="343">
        <f>SUM(MY4:MY70)</f>
        <v>365296</v>
      </c>
      <c r="MZ71" s="343">
        <f t="shared" ref="MZ71:ND71" si="23">SUM(MZ4:MZ70)</f>
        <v>82082</v>
      </c>
      <c r="NA71" s="343">
        <f t="shared" si="23"/>
        <v>1518</v>
      </c>
      <c r="NB71" s="343">
        <f t="shared" si="23"/>
        <v>370599</v>
      </c>
      <c r="NC71" s="343">
        <f t="shared" si="23"/>
        <v>83992</v>
      </c>
      <c r="ND71" s="343">
        <f t="shared" si="23"/>
        <v>1701</v>
      </c>
      <c r="NE71" s="343">
        <f>SUM(NE4:NE70)</f>
        <v>369898</v>
      </c>
      <c r="NF71" s="343">
        <f t="shared" ref="NF71:OH71" si="24">SUM(NF4:NF70)</f>
        <v>79328</v>
      </c>
      <c r="NG71" s="343">
        <f t="shared" si="24"/>
        <v>1805</v>
      </c>
      <c r="NH71" s="343">
        <f t="shared" si="24"/>
        <v>405307</v>
      </c>
      <c r="NI71" s="343">
        <f t="shared" si="24"/>
        <v>84487</v>
      </c>
      <c r="NJ71" s="343">
        <f t="shared" si="24"/>
        <v>1685</v>
      </c>
      <c r="NK71" s="343">
        <f t="shared" si="24"/>
        <v>388329</v>
      </c>
      <c r="NL71" s="343">
        <f t="shared" si="24"/>
        <v>83103</v>
      </c>
      <c r="NM71" s="343">
        <f t="shared" si="24"/>
        <v>1609</v>
      </c>
      <c r="NN71" s="343">
        <f t="shared" si="24"/>
        <v>343242</v>
      </c>
      <c r="NO71" s="343">
        <f t="shared" si="24"/>
        <v>72885</v>
      </c>
      <c r="NP71" s="343">
        <f t="shared" si="24"/>
        <v>1339</v>
      </c>
      <c r="NQ71" s="343">
        <f t="shared" si="24"/>
        <v>0</v>
      </c>
      <c r="NR71" s="343">
        <f t="shared" si="24"/>
        <v>0</v>
      </c>
      <c r="NS71" s="343">
        <f t="shared" si="24"/>
        <v>0</v>
      </c>
      <c r="NT71" s="343">
        <f t="shared" si="24"/>
        <v>0</v>
      </c>
      <c r="NU71" s="343">
        <f t="shared" si="24"/>
        <v>0</v>
      </c>
      <c r="NV71" s="343">
        <f t="shared" si="24"/>
        <v>0</v>
      </c>
      <c r="NW71" s="343">
        <f t="shared" si="24"/>
        <v>0</v>
      </c>
      <c r="NX71" s="343">
        <f t="shared" si="24"/>
        <v>0</v>
      </c>
      <c r="NY71" s="343">
        <f t="shared" si="24"/>
        <v>0</v>
      </c>
      <c r="NZ71" s="343">
        <f t="shared" si="24"/>
        <v>0</v>
      </c>
      <c r="OA71" s="343">
        <f t="shared" si="24"/>
        <v>0</v>
      </c>
      <c r="OB71" s="343">
        <f t="shared" si="24"/>
        <v>0</v>
      </c>
      <c r="OC71" s="343">
        <f t="shared" si="24"/>
        <v>0</v>
      </c>
      <c r="OD71" s="343">
        <f t="shared" si="24"/>
        <v>0</v>
      </c>
      <c r="OE71" s="343">
        <f t="shared" si="24"/>
        <v>0</v>
      </c>
      <c r="OF71" s="343">
        <f t="shared" si="24"/>
        <v>0</v>
      </c>
      <c r="OG71" s="343">
        <f t="shared" si="24"/>
        <v>0</v>
      </c>
      <c r="OH71" s="344">
        <f t="shared" si="24"/>
        <v>0</v>
      </c>
      <c r="OI71" s="336"/>
      <c r="OJ71" s="346">
        <f>SUM(OJ4:OJ70)</f>
        <v>2242671</v>
      </c>
      <c r="OK71" s="346">
        <f t="shared" ref="OK71" si="25">SUM(OK4:OK70)</f>
        <v>485877</v>
      </c>
      <c r="OL71" s="346">
        <f>SUM(OL4:OL70)</f>
        <v>9657</v>
      </c>
    </row>
    <row r="72" spans="1:403">
      <c r="B72" t="str">
        <f>B1</f>
        <v>Circuit Criminal</v>
      </c>
      <c r="C72" t="str">
        <f>B1</f>
        <v>Circuit Criminal</v>
      </c>
      <c r="D72" t="str">
        <f>B1</f>
        <v>Circuit Criminal</v>
      </c>
      <c r="E72" t="str">
        <f>B1</f>
        <v>Circuit Criminal</v>
      </c>
      <c r="F72" t="str">
        <f>B1</f>
        <v>Circuit Criminal</v>
      </c>
      <c r="G72" t="str">
        <f>B1</f>
        <v>Circuit Criminal</v>
      </c>
      <c r="H72" t="str">
        <f>B1</f>
        <v>Circuit Criminal</v>
      </c>
      <c r="I72" t="str">
        <f>B1</f>
        <v>Circuit Criminal</v>
      </c>
      <c r="J72" t="str">
        <f>B1</f>
        <v>Circuit Criminal</v>
      </c>
      <c r="K72" t="str">
        <f>B1</f>
        <v>Circuit Criminal</v>
      </c>
      <c r="L72" t="str">
        <f>B1</f>
        <v>Circuit Criminal</v>
      </c>
      <c r="M72" t="str">
        <f>B1</f>
        <v>Circuit Criminal</v>
      </c>
      <c r="N72" t="str">
        <f>B1</f>
        <v>Circuit Criminal</v>
      </c>
      <c r="O72" t="str">
        <f>B1</f>
        <v>Circuit Criminal</v>
      </c>
      <c r="P72" t="str">
        <f>B1</f>
        <v>Circuit Criminal</v>
      </c>
      <c r="Q72" t="str">
        <f>B1</f>
        <v>Circuit Criminal</v>
      </c>
      <c r="R72" t="str">
        <f>B1</f>
        <v>Circuit Criminal</v>
      </c>
      <c r="S72" t="str">
        <f>B1</f>
        <v>Circuit Criminal</v>
      </c>
      <c r="T72" t="str">
        <f>B1</f>
        <v>Circuit Criminal</v>
      </c>
      <c r="U72" t="str">
        <f>B1</f>
        <v>Circuit Criminal</v>
      </c>
      <c r="V72" t="str">
        <f>B1</f>
        <v>Circuit Criminal</v>
      </c>
      <c r="W72" t="str">
        <f>B1</f>
        <v>Circuit Criminal</v>
      </c>
      <c r="X72" t="str">
        <f>B1</f>
        <v>Circuit Criminal</v>
      </c>
      <c r="Y72" t="str">
        <f>B1</f>
        <v>Circuit Criminal</v>
      </c>
      <c r="Z72" t="str">
        <f>B1</f>
        <v>Circuit Criminal</v>
      </c>
      <c r="AA72" t="str">
        <f>B1</f>
        <v>Circuit Criminal</v>
      </c>
      <c r="AB72" t="str">
        <f>B1</f>
        <v>Circuit Criminal</v>
      </c>
      <c r="AC72" t="str">
        <f>B1</f>
        <v>Circuit Criminal</v>
      </c>
      <c r="AD72" t="str">
        <f>B1</f>
        <v>Circuit Criminal</v>
      </c>
      <c r="AE72" t="str">
        <f>B1</f>
        <v>Circuit Criminal</v>
      </c>
      <c r="AF72" t="str">
        <f>B1</f>
        <v>Circuit Criminal</v>
      </c>
      <c r="AG72" t="str">
        <f>B1</f>
        <v>Circuit Criminal</v>
      </c>
      <c r="AH72" t="str">
        <f>B1</f>
        <v>Circuit Criminal</v>
      </c>
      <c r="AI72" t="str">
        <f>B1</f>
        <v>Circuit Criminal</v>
      </c>
      <c r="AJ72" t="str">
        <f>B1</f>
        <v>Circuit Criminal</v>
      </c>
      <c r="AK72" t="str">
        <f>B1</f>
        <v>Circuit Criminal</v>
      </c>
      <c r="AL72" t="str">
        <f>AL1</f>
        <v>County Criminal</v>
      </c>
      <c r="AM72" t="str">
        <f>AL1</f>
        <v>County Criminal</v>
      </c>
      <c r="AN72" t="str">
        <f>AL1</f>
        <v>County Criminal</v>
      </c>
      <c r="AO72" t="str">
        <f>AL1</f>
        <v>County Criminal</v>
      </c>
      <c r="AP72" t="str">
        <f>AL1</f>
        <v>County Criminal</v>
      </c>
      <c r="AQ72" t="str">
        <f>AL1</f>
        <v>County Criminal</v>
      </c>
      <c r="AR72" t="str">
        <f>AL1</f>
        <v>County Criminal</v>
      </c>
      <c r="AS72" t="str">
        <f>AL1</f>
        <v>County Criminal</v>
      </c>
      <c r="AT72" t="str">
        <f>AL1</f>
        <v>County Criminal</v>
      </c>
      <c r="AU72" t="str">
        <f>AL1</f>
        <v>County Criminal</v>
      </c>
      <c r="AV72" t="str">
        <f>AL1</f>
        <v>County Criminal</v>
      </c>
      <c r="AW72" t="str">
        <f>AL1</f>
        <v>County Criminal</v>
      </c>
      <c r="AX72" t="str">
        <f>AL1</f>
        <v>County Criminal</v>
      </c>
      <c r="AY72" t="str">
        <f>AL1</f>
        <v>County Criminal</v>
      </c>
      <c r="AZ72" t="str">
        <f>AL1</f>
        <v>County Criminal</v>
      </c>
      <c r="BA72" t="str">
        <f>AL1</f>
        <v>County Criminal</v>
      </c>
      <c r="BB72" t="str">
        <f>AL1</f>
        <v>County Criminal</v>
      </c>
      <c r="BC72" t="str">
        <f>AL1</f>
        <v>County Criminal</v>
      </c>
      <c r="BD72" t="str">
        <f>AL1</f>
        <v>County Criminal</v>
      </c>
      <c r="BE72" t="str">
        <f>AL1</f>
        <v>County Criminal</v>
      </c>
      <c r="BF72" t="str">
        <f>AL1</f>
        <v>County Criminal</v>
      </c>
      <c r="BG72" t="str">
        <f>AL1</f>
        <v>County Criminal</v>
      </c>
      <c r="BH72" t="str">
        <f>AL1</f>
        <v>County Criminal</v>
      </c>
      <c r="BI72" t="str">
        <f>AL1</f>
        <v>County Criminal</v>
      </c>
      <c r="BJ72" t="str">
        <f>AL1</f>
        <v>County Criminal</v>
      </c>
      <c r="BK72" t="str">
        <f>AL1</f>
        <v>County Criminal</v>
      </c>
      <c r="BL72" t="str">
        <f>AL1</f>
        <v>County Criminal</v>
      </c>
      <c r="BM72" t="str">
        <f>AL1</f>
        <v>County Criminal</v>
      </c>
      <c r="BN72" t="str">
        <f>AL1</f>
        <v>County Criminal</v>
      </c>
      <c r="BO72" t="str">
        <f>AL1</f>
        <v>County Criminal</v>
      </c>
      <c r="BP72" t="str">
        <f>AL1</f>
        <v>County Criminal</v>
      </c>
      <c r="BQ72" t="str">
        <f>AL1</f>
        <v>County Criminal</v>
      </c>
      <c r="BR72" t="str">
        <f>AL1</f>
        <v>County Criminal</v>
      </c>
      <c r="BS72" t="str">
        <f>AL1</f>
        <v>County Criminal</v>
      </c>
      <c r="BT72" t="str">
        <f>AL1</f>
        <v>County Criminal</v>
      </c>
      <c r="BU72" t="str">
        <f>AL1</f>
        <v>County Criminal</v>
      </c>
      <c r="BV72" t="str">
        <f>BV1</f>
        <v>Juvenile Delinquency</v>
      </c>
      <c r="BW72" t="str">
        <f>BV1</f>
        <v>Juvenile Delinquency</v>
      </c>
      <c r="BX72" t="str">
        <f>BV1</f>
        <v>Juvenile Delinquency</v>
      </c>
      <c r="BY72" t="str">
        <f>BV1</f>
        <v>Juvenile Delinquency</v>
      </c>
      <c r="BZ72" t="str">
        <f>BV1</f>
        <v>Juvenile Delinquency</v>
      </c>
      <c r="CA72" t="str">
        <f>BV1</f>
        <v>Juvenile Delinquency</v>
      </c>
      <c r="CB72" t="str">
        <f>BV1</f>
        <v>Juvenile Delinquency</v>
      </c>
      <c r="CC72" t="str">
        <f>BV1</f>
        <v>Juvenile Delinquency</v>
      </c>
      <c r="CD72" t="str">
        <f>BV1</f>
        <v>Juvenile Delinquency</v>
      </c>
      <c r="CE72" t="str">
        <f>BV1</f>
        <v>Juvenile Delinquency</v>
      </c>
      <c r="CF72" t="str">
        <f>BV1</f>
        <v>Juvenile Delinquency</v>
      </c>
      <c r="CG72" t="str">
        <f>BV1</f>
        <v>Juvenile Delinquency</v>
      </c>
      <c r="CH72" t="str">
        <f>BV1</f>
        <v>Juvenile Delinquency</v>
      </c>
      <c r="CI72" t="str">
        <f>BV1</f>
        <v>Juvenile Delinquency</v>
      </c>
      <c r="CJ72" t="str">
        <f>BV1</f>
        <v>Juvenile Delinquency</v>
      </c>
      <c r="CK72" t="str">
        <f>BV1</f>
        <v>Juvenile Delinquency</v>
      </c>
      <c r="CL72" t="str">
        <f>BV1</f>
        <v>Juvenile Delinquency</v>
      </c>
      <c r="CM72" t="str">
        <f>BV1</f>
        <v>Juvenile Delinquency</v>
      </c>
      <c r="CN72" t="str">
        <f>BV1</f>
        <v>Juvenile Delinquency</v>
      </c>
      <c r="CO72" t="str">
        <f>BV1</f>
        <v>Juvenile Delinquency</v>
      </c>
      <c r="CP72" t="str">
        <f>BV1</f>
        <v>Juvenile Delinquency</v>
      </c>
      <c r="CQ72" t="str">
        <f>BV1</f>
        <v>Juvenile Delinquency</v>
      </c>
      <c r="CR72" t="str">
        <f>BV1</f>
        <v>Juvenile Delinquency</v>
      </c>
      <c r="CS72" t="str">
        <f>BV1</f>
        <v>Juvenile Delinquency</v>
      </c>
      <c r="CT72" t="str">
        <f>BV1</f>
        <v>Juvenile Delinquency</v>
      </c>
      <c r="CU72" t="str">
        <f>BV1</f>
        <v>Juvenile Delinquency</v>
      </c>
      <c r="CV72" t="str">
        <f>BV1</f>
        <v>Juvenile Delinquency</v>
      </c>
      <c r="CW72" t="str">
        <f>BV1</f>
        <v>Juvenile Delinquency</v>
      </c>
      <c r="CX72" t="str">
        <f>BV1</f>
        <v>Juvenile Delinquency</v>
      </c>
      <c r="CY72" t="str">
        <f>BV1</f>
        <v>Juvenile Delinquency</v>
      </c>
      <c r="CZ72" t="str">
        <f>BV1</f>
        <v>Juvenile Delinquency</v>
      </c>
      <c r="DA72" t="str">
        <f>BV1</f>
        <v>Juvenile Delinquency</v>
      </c>
      <c r="DB72" t="str">
        <f>BV1</f>
        <v>Juvenile Delinquency</v>
      </c>
      <c r="DC72" t="str">
        <f>BV1</f>
        <v>Juvenile Delinquency</v>
      </c>
      <c r="DD72" t="str">
        <f>BV1</f>
        <v>Juvenile Delinquency</v>
      </c>
      <c r="DE72" t="str">
        <f>BV1</f>
        <v>Juvenile Delinquency</v>
      </c>
      <c r="DF72" t="str">
        <f>DF1</f>
        <v>Criminal Traffic</v>
      </c>
      <c r="DG72" t="str">
        <f>DF1</f>
        <v>Criminal Traffic</v>
      </c>
      <c r="DH72" t="str">
        <f>DF1</f>
        <v>Criminal Traffic</v>
      </c>
      <c r="DI72" t="str">
        <f>DF1</f>
        <v>Criminal Traffic</v>
      </c>
      <c r="DJ72" t="str">
        <f>DF1</f>
        <v>Criminal Traffic</v>
      </c>
      <c r="DK72" t="str">
        <f>DF1</f>
        <v>Criminal Traffic</v>
      </c>
      <c r="DL72" t="str">
        <f>DF1</f>
        <v>Criminal Traffic</v>
      </c>
      <c r="DM72" t="str">
        <f>DF1</f>
        <v>Criminal Traffic</v>
      </c>
      <c r="DN72" t="str">
        <f>DF1</f>
        <v>Criminal Traffic</v>
      </c>
      <c r="DO72" t="str">
        <f>DF1</f>
        <v>Criminal Traffic</v>
      </c>
      <c r="DP72" t="str">
        <f>DF1</f>
        <v>Criminal Traffic</v>
      </c>
      <c r="DQ72" t="str">
        <f>DF1</f>
        <v>Criminal Traffic</v>
      </c>
      <c r="DR72" t="str">
        <f>DF1</f>
        <v>Criminal Traffic</v>
      </c>
      <c r="DS72" t="str">
        <f>DF1</f>
        <v>Criminal Traffic</v>
      </c>
      <c r="DT72" t="str">
        <f>DF1</f>
        <v>Criminal Traffic</v>
      </c>
      <c r="DU72" t="str">
        <f>DF1</f>
        <v>Criminal Traffic</v>
      </c>
      <c r="DV72" t="str">
        <f>DF1</f>
        <v>Criminal Traffic</v>
      </c>
      <c r="DW72" t="str">
        <f>DF1</f>
        <v>Criminal Traffic</v>
      </c>
      <c r="DX72" t="str">
        <f>DF1</f>
        <v>Criminal Traffic</v>
      </c>
      <c r="DY72" t="str">
        <f>DF1</f>
        <v>Criminal Traffic</v>
      </c>
      <c r="DZ72" t="str">
        <f>DF1</f>
        <v>Criminal Traffic</v>
      </c>
      <c r="EA72" t="str">
        <f>DF1</f>
        <v>Criminal Traffic</v>
      </c>
      <c r="EB72" t="str">
        <f>DF1</f>
        <v>Criminal Traffic</v>
      </c>
      <c r="EC72" t="str">
        <f>DF1</f>
        <v>Criminal Traffic</v>
      </c>
      <c r="ED72" t="str">
        <f>DF1</f>
        <v>Criminal Traffic</v>
      </c>
      <c r="EE72" t="str">
        <f>DF1</f>
        <v>Criminal Traffic</v>
      </c>
      <c r="EF72" t="str">
        <f>DF1</f>
        <v>Criminal Traffic</v>
      </c>
      <c r="EG72" t="str">
        <f>DF1</f>
        <v>Criminal Traffic</v>
      </c>
      <c r="EH72" t="str">
        <f>DF1</f>
        <v>Criminal Traffic</v>
      </c>
      <c r="EI72" t="str">
        <f>DF1</f>
        <v>Criminal Traffic</v>
      </c>
      <c r="EJ72" t="str">
        <f>DF1</f>
        <v>Criminal Traffic</v>
      </c>
      <c r="EK72" t="str">
        <f>DF1</f>
        <v>Criminal Traffic</v>
      </c>
      <c r="EL72" t="str">
        <f>DF1</f>
        <v>Criminal Traffic</v>
      </c>
      <c r="EM72" t="str">
        <f>DF1</f>
        <v>Criminal Traffic</v>
      </c>
      <c r="EN72" t="str">
        <f>DF1</f>
        <v>Criminal Traffic</v>
      </c>
      <c r="EO72" t="str">
        <f>DF1</f>
        <v>Criminal Traffic</v>
      </c>
      <c r="EP72" t="str">
        <f>EP1</f>
        <v>Circuit Civil</v>
      </c>
      <c r="EQ72" t="str">
        <f>EP1</f>
        <v>Circuit Civil</v>
      </c>
      <c r="ER72" t="str">
        <f>EP1</f>
        <v>Circuit Civil</v>
      </c>
      <c r="ES72" t="str">
        <f>EP1</f>
        <v>Circuit Civil</v>
      </c>
      <c r="ET72" t="str">
        <f>EP1</f>
        <v>Circuit Civil</v>
      </c>
      <c r="EU72" t="str">
        <f>EP1</f>
        <v>Circuit Civil</v>
      </c>
      <c r="EV72" t="str">
        <f>EP1</f>
        <v>Circuit Civil</v>
      </c>
      <c r="EW72" t="str">
        <f>EP1</f>
        <v>Circuit Civil</v>
      </c>
      <c r="EX72" t="str">
        <f>EP1</f>
        <v>Circuit Civil</v>
      </c>
      <c r="EY72" t="str">
        <f>EP1</f>
        <v>Circuit Civil</v>
      </c>
      <c r="EZ72" t="str">
        <f>EP1</f>
        <v>Circuit Civil</v>
      </c>
      <c r="FA72" t="str">
        <f>EP1</f>
        <v>Circuit Civil</v>
      </c>
      <c r="FB72" t="str">
        <f>EP1</f>
        <v>Circuit Civil</v>
      </c>
      <c r="FC72" t="str">
        <f>EP1</f>
        <v>Circuit Civil</v>
      </c>
      <c r="FD72" t="str">
        <f>EP1</f>
        <v>Circuit Civil</v>
      </c>
      <c r="FE72" t="str">
        <f>EP1</f>
        <v>Circuit Civil</v>
      </c>
      <c r="FF72" t="str">
        <f>EP1</f>
        <v>Circuit Civil</v>
      </c>
      <c r="FG72" t="str">
        <f>EP1</f>
        <v>Circuit Civil</v>
      </c>
      <c r="FH72" t="str">
        <f>EP1</f>
        <v>Circuit Civil</v>
      </c>
      <c r="FI72" t="str">
        <f>EP1</f>
        <v>Circuit Civil</v>
      </c>
      <c r="FJ72" t="str">
        <f>EP1</f>
        <v>Circuit Civil</v>
      </c>
      <c r="FK72" t="str">
        <f>EP1</f>
        <v>Circuit Civil</v>
      </c>
      <c r="FL72" t="str">
        <f>EP1</f>
        <v>Circuit Civil</v>
      </c>
      <c r="FM72" t="str">
        <f>EP1</f>
        <v>Circuit Civil</v>
      </c>
      <c r="FN72" t="str">
        <f>EP1</f>
        <v>Circuit Civil</v>
      </c>
      <c r="FO72" t="str">
        <f>EP1</f>
        <v>Circuit Civil</v>
      </c>
      <c r="FP72" t="str">
        <f>EP1</f>
        <v>Circuit Civil</v>
      </c>
      <c r="FQ72" t="str">
        <f>EP1</f>
        <v>Circuit Civil</v>
      </c>
      <c r="FR72" t="str">
        <f>EP1</f>
        <v>Circuit Civil</v>
      </c>
      <c r="FS72" t="str">
        <f>EP1</f>
        <v>Circuit Civil</v>
      </c>
      <c r="FT72" t="str">
        <f>EP1</f>
        <v>Circuit Civil</v>
      </c>
      <c r="FU72" t="str">
        <f>EP1</f>
        <v>Circuit Civil</v>
      </c>
      <c r="FV72" t="str">
        <f>EP1</f>
        <v>Circuit Civil</v>
      </c>
      <c r="FW72" t="str">
        <f>EP1</f>
        <v>Circuit Civil</v>
      </c>
      <c r="FX72" t="str">
        <f>EP1</f>
        <v>Circuit Civil</v>
      </c>
      <c r="FY72" t="str">
        <f>EP1</f>
        <v>Circuit Civil</v>
      </c>
      <c r="FZ72" t="str">
        <f>FZ1</f>
        <v>County Civil</v>
      </c>
      <c r="GA72" t="str">
        <f>FZ1</f>
        <v>County Civil</v>
      </c>
      <c r="GB72" t="str">
        <f>FZ1</f>
        <v>County Civil</v>
      </c>
      <c r="GC72" t="str">
        <f>FZ1</f>
        <v>County Civil</v>
      </c>
      <c r="GD72" t="str">
        <f>FZ1</f>
        <v>County Civil</v>
      </c>
      <c r="GE72" t="str">
        <f>FZ1</f>
        <v>County Civil</v>
      </c>
      <c r="GF72" t="str">
        <f>FZ1</f>
        <v>County Civil</v>
      </c>
      <c r="GG72" t="str">
        <f>FZ1</f>
        <v>County Civil</v>
      </c>
      <c r="GH72" t="str">
        <f>FZ1</f>
        <v>County Civil</v>
      </c>
      <c r="GI72" t="str">
        <f>FZ1</f>
        <v>County Civil</v>
      </c>
      <c r="GJ72" t="str">
        <f>FZ1</f>
        <v>County Civil</v>
      </c>
      <c r="GK72" t="str">
        <f>FZ1</f>
        <v>County Civil</v>
      </c>
      <c r="GL72" t="str">
        <f>FZ1</f>
        <v>County Civil</v>
      </c>
      <c r="GM72" t="str">
        <f>FZ1</f>
        <v>County Civil</v>
      </c>
      <c r="GN72" t="str">
        <f>FZ1</f>
        <v>County Civil</v>
      </c>
      <c r="GO72" t="str">
        <f>FZ1</f>
        <v>County Civil</v>
      </c>
      <c r="GP72" t="str">
        <f>FZ1</f>
        <v>County Civil</v>
      </c>
      <c r="GQ72" t="str">
        <f>FZ1</f>
        <v>County Civil</v>
      </c>
      <c r="GR72" t="str">
        <f>FZ1</f>
        <v>County Civil</v>
      </c>
      <c r="GS72" t="str">
        <f>FZ1</f>
        <v>County Civil</v>
      </c>
      <c r="GT72" t="str">
        <f>FZ1</f>
        <v>County Civil</v>
      </c>
      <c r="GU72" t="str">
        <f>FZ1</f>
        <v>County Civil</v>
      </c>
      <c r="GV72" t="str">
        <f>FZ1</f>
        <v>County Civil</v>
      </c>
      <c r="GW72" t="str">
        <f>FZ1</f>
        <v>County Civil</v>
      </c>
      <c r="GX72" t="str">
        <f>FZ1</f>
        <v>County Civil</v>
      </c>
      <c r="GY72" t="str">
        <f>FZ1</f>
        <v>County Civil</v>
      </c>
      <c r="GZ72" t="str">
        <f>FZ1</f>
        <v>County Civil</v>
      </c>
      <c r="HA72" t="str">
        <f>FZ1</f>
        <v>County Civil</v>
      </c>
      <c r="HB72" t="str">
        <f>FZ1</f>
        <v>County Civil</v>
      </c>
      <c r="HC72" t="str">
        <f>FZ1</f>
        <v>County Civil</v>
      </c>
      <c r="HD72" t="str">
        <f>FZ1</f>
        <v>County Civil</v>
      </c>
      <c r="HE72" t="str">
        <f>FZ1</f>
        <v>County Civil</v>
      </c>
      <c r="HF72" t="str">
        <f>FZ1</f>
        <v>County Civil</v>
      </c>
      <c r="HG72" t="str">
        <f>FZ1</f>
        <v>County Civil</v>
      </c>
      <c r="HH72" t="str">
        <f>FZ1</f>
        <v>County Civil</v>
      </c>
      <c r="HI72" t="str">
        <f>FZ1</f>
        <v>County Civil</v>
      </c>
      <c r="HJ72" t="str">
        <f>HJ1</f>
        <v>Civil Traffic</v>
      </c>
      <c r="HK72" t="str">
        <f>HJ1</f>
        <v>Civil Traffic</v>
      </c>
      <c r="HL72" t="str">
        <f>HJ1</f>
        <v>Civil Traffic</v>
      </c>
      <c r="HM72" t="str">
        <f>HJ1</f>
        <v>Civil Traffic</v>
      </c>
      <c r="HN72" t="str">
        <f>HJ1</f>
        <v>Civil Traffic</v>
      </c>
      <c r="HO72" t="str">
        <f>HJ1</f>
        <v>Civil Traffic</v>
      </c>
      <c r="HP72" t="str">
        <f>HJ1</f>
        <v>Civil Traffic</v>
      </c>
      <c r="HQ72" t="str">
        <f>HJ1</f>
        <v>Civil Traffic</v>
      </c>
      <c r="HR72" t="str">
        <f>HJ1</f>
        <v>Civil Traffic</v>
      </c>
      <c r="HS72" t="str">
        <f>HJ1</f>
        <v>Civil Traffic</v>
      </c>
      <c r="HT72" t="str">
        <f>HJ1</f>
        <v>Civil Traffic</v>
      </c>
      <c r="HU72" t="str">
        <f>HJ1</f>
        <v>Civil Traffic</v>
      </c>
      <c r="HV72" t="str">
        <f>HJ1</f>
        <v>Civil Traffic</v>
      </c>
      <c r="HW72" t="str">
        <f>HJ1</f>
        <v>Civil Traffic</v>
      </c>
      <c r="HX72" t="str">
        <f>HJ1</f>
        <v>Civil Traffic</v>
      </c>
      <c r="HY72" t="str">
        <f>HJ1</f>
        <v>Civil Traffic</v>
      </c>
      <c r="HZ72" t="str">
        <f>HJ1</f>
        <v>Civil Traffic</v>
      </c>
      <c r="IA72" t="str">
        <f>HJ1</f>
        <v>Civil Traffic</v>
      </c>
      <c r="IB72" t="str">
        <f>HJ1</f>
        <v>Civil Traffic</v>
      </c>
      <c r="IC72" t="str">
        <f>HJ1</f>
        <v>Civil Traffic</v>
      </c>
      <c r="ID72" t="str">
        <f>HJ1</f>
        <v>Civil Traffic</v>
      </c>
      <c r="IE72" t="str">
        <f>HJ1</f>
        <v>Civil Traffic</v>
      </c>
      <c r="IF72" t="str">
        <f>HJ1</f>
        <v>Civil Traffic</v>
      </c>
      <c r="IG72" t="str">
        <f>HJ1</f>
        <v>Civil Traffic</v>
      </c>
      <c r="IH72" t="str">
        <f>HJ1</f>
        <v>Civil Traffic</v>
      </c>
      <c r="II72" t="str">
        <f>HJ1</f>
        <v>Civil Traffic</v>
      </c>
      <c r="IJ72" t="str">
        <f>HJ1</f>
        <v>Civil Traffic</v>
      </c>
      <c r="IK72" t="str">
        <f>HJ1</f>
        <v>Civil Traffic</v>
      </c>
      <c r="IL72" t="str">
        <f>HJ1</f>
        <v>Civil Traffic</v>
      </c>
      <c r="IM72" t="str">
        <f>HJ1</f>
        <v>Civil Traffic</v>
      </c>
      <c r="IN72" t="str">
        <f>HJ1</f>
        <v>Civil Traffic</v>
      </c>
      <c r="IO72" t="str">
        <f>HJ1</f>
        <v>Civil Traffic</v>
      </c>
      <c r="IP72" t="str">
        <f>HJ1</f>
        <v>Civil Traffic</v>
      </c>
      <c r="IQ72" t="str">
        <f>HJ1</f>
        <v>Civil Traffic</v>
      </c>
      <c r="IR72" t="str">
        <f>HJ1</f>
        <v>Civil Traffic</v>
      </c>
      <c r="IS72" t="str">
        <f>HJ1</f>
        <v>Civil Traffic</v>
      </c>
      <c r="IT72" t="str">
        <f>IT1</f>
        <v>Probate</v>
      </c>
      <c r="IU72" t="str">
        <f>IT1</f>
        <v>Probate</v>
      </c>
      <c r="IV72" t="str">
        <f>IT1</f>
        <v>Probate</v>
      </c>
      <c r="IW72" t="str">
        <f>IT1</f>
        <v>Probate</v>
      </c>
      <c r="IX72" t="str">
        <f>IT1</f>
        <v>Probate</v>
      </c>
      <c r="IY72" t="str">
        <f>IT1</f>
        <v>Probate</v>
      </c>
      <c r="IZ72" t="str">
        <f>IT1</f>
        <v>Probate</v>
      </c>
      <c r="JA72" t="str">
        <f>IT1</f>
        <v>Probate</v>
      </c>
      <c r="JB72" t="str">
        <f>IT1</f>
        <v>Probate</v>
      </c>
      <c r="JC72" t="str">
        <f>IT1</f>
        <v>Probate</v>
      </c>
      <c r="JD72" t="str">
        <f>IT1</f>
        <v>Probate</v>
      </c>
      <c r="JE72" t="str">
        <f>IT1</f>
        <v>Probate</v>
      </c>
      <c r="JF72" t="str">
        <f>IT1</f>
        <v>Probate</v>
      </c>
      <c r="JG72" t="str">
        <f>IT1</f>
        <v>Probate</v>
      </c>
      <c r="JH72" t="str">
        <f>IT1</f>
        <v>Probate</v>
      </c>
      <c r="JI72" t="str">
        <f>IT1</f>
        <v>Probate</v>
      </c>
      <c r="JJ72" t="str">
        <f>IT1</f>
        <v>Probate</v>
      </c>
      <c r="JK72" t="str">
        <f>IT1</f>
        <v>Probate</v>
      </c>
      <c r="JL72" t="str">
        <f>IT1</f>
        <v>Probate</v>
      </c>
      <c r="JM72" t="str">
        <f>IT1</f>
        <v>Probate</v>
      </c>
      <c r="JN72" t="str">
        <f>IT1</f>
        <v>Probate</v>
      </c>
      <c r="JO72" t="str">
        <f>IT1</f>
        <v>Probate</v>
      </c>
      <c r="JP72" t="str">
        <f>IT1</f>
        <v>Probate</v>
      </c>
      <c r="JQ72" t="str">
        <f>IT1</f>
        <v>Probate</v>
      </c>
      <c r="JR72" t="str">
        <f>IT1</f>
        <v>Probate</v>
      </c>
      <c r="JS72" t="str">
        <f>IT1</f>
        <v>Probate</v>
      </c>
      <c r="JT72" t="str">
        <f>IT1</f>
        <v>Probate</v>
      </c>
      <c r="JU72" t="str">
        <f>IT1</f>
        <v>Probate</v>
      </c>
      <c r="JV72" t="str">
        <f>IT1</f>
        <v>Probate</v>
      </c>
      <c r="JW72" t="str">
        <f>IT1</f>
        <v>Probate</v>
      </c>
      <c r="JX72" t="str">
        <f>IT1</f>
        <v>Probate</v>
      </c>
      <c r="JY72" t="str">
        <f>IT1</f>
        <v>Probate</v>
      </c>
      <c r="JZ72" t="str">
        <f>IT1</f>
        <v>Probate</v>
      </c>
      <c r="KA72" t="str">
        <f>IT1</f>
        <v>Probate</v>
      </c>
      <c r="KB72" t="str">
        <f>IT1</f>
        <v>Probate</v>
      </c>
      <c r="KC72" t="str">
        <f>IT1</f>
        <v>Probate</v>
      </c>
      <c r="KD72" t="str">
        <f>KD1</f>
        <v>Family</v>
      </c>
      <c r="KE72" t="str">
        <f>KD1</f>
        <v>Family</v>
      </c>
      <c r="KF72" t="str">
        <f>KD1</f>
        <v>Family</v>
      </c>
      <c r="KG72" t="str">
        <f>KD1</f>
        <v>Family</v>
      </c>
      <c r="KH72" t="str">
        <f>KD1</f>
        <v>Family</v>
      </c>
      <c r="KI72" t="str">
        <f>KD1</f>
        <v>Family</v>
      </c>
      <c r="KJ72" t="str">
        <f>KD1</f>
        <v>Family</v>
      </c>
      <c r="KK72" t="str">
        <f>KD1</f>
        <v>Family</v>
      </c>
      <c r="KL72" t="str">
        <f>KD1</f>
        <v>Family</v>
      </c>
      <c r="KM72" t="str">
        <f>KD1</f>
        <v>Family</v>
      </c>
      <c r="KN72" t="str">
        <f>KD1</f>
        <v>Family</v>
      </c>
      <c r="KO72" t="str">
        <f>KD1</f>
        <v>Family</v>
      </c>
      <c r="KP72" t="str">
        <f>KD1</f>
        <v>Family</v>
      </c>
      <c r="KQ72" t="str">
        <f>KD1</f>
        <v>Family</v>
      </c>
      <c r="KR72" t="str">
        <f>KD1</f>
        <v>Family</v>
      </c>
      <c r="KS72" t="str">
        <f>KD1</f>
        <v>Family</v>
      </c>
      <c r="KT72" t="str">
        <f>KD1</f>
        <v>Family</v>
      </c>
      <c r="KU72" t="str">
        <f>KD1</f>
        <v>Family</v>
      </c>
      <c r="KV72" t="str">
        <f>KD1</f>
        <v>Family</v>
      </c>
      <c r="KW72" t="str">
        <f>KD1</f>
        <v>Family</v>
      </c>
      <c r="KX72" t="str">
        <f>KD1</f>
        <v>Family</v>
      </c>
      <c r="KY72" t="str">
        <f>KD1</f>
        <v>Family</v>
      </c>
      <c r="KZ72" t="str">
        <f>KD1</f>
        <v>Family</v>
      </c>
      <c r="LA72" t="str">
        <f>KD1</f>
        <v>Family</v>
      </c>
      <c r="LB72" t="str">
        <f>KD1</f>
        <v>Family</v>
      </c>
      <c r="LC72" t="str">
        <f>KD1</f>
        <v>Family</v>
      </c>
      <c r="LD72" t="str">
        <f>KD1</f>
        <v>Family</v>
      </c>
      <c r="LE72" t="str">
        <f>KD1</f>
        <v>Family</v>
      </c>
      <c r="LF72" t="str">
        <f>KD1</f>
        <v>Family</v>
      </c>
      <c r="LG72" t="str">
        <f>KD1</f>
        <v>Family</v>
      </c>
      <c r="LH72" t="str">
        <f>KD1</f>
        <v>Family</v>
      </c>
      <c r="LI72" t="str">
        <f>KD1</f>
        <v>Family</v>
      </c>
      <c r="LJ72" t="str">
        <f>KD1</f>
        <v>Family</v>
      </c>
      <c r="LK72" t="str">
        <f>KD1</f>
        <v>Family</v>
      </c>
      <c r="LL72" t="str">
        <f>KD1</f>
        <v>Family</v>
      </c>
      <c r="LM72" t="str">
        <f>KD1</f>
        <v>Family</v>
      </c>
      <c r="LN72" t="str">
        <f>LN1</f>
        <v>Juvenile Dependency</v>
      </c>
      <c r="LO72" t="str">
        <f>LN1</f>
        <v>Juvenile Dependency</v>
      </c>
      <c r="LP72" t="str">
        <f>LN1</f>
        <v>Juvenile Dependency</v>
      </c>
      <c r="LQ72" t="str">
        <f>LN1</f>
        <v>Juvenile Dependency</v>
      </c>
      <c r="LR72" t="str">
        <f>LN1</f>
        <v>Juvenile Dependency</v>
      </c>
      <c r="LS72" t="str">
        <f>LN1</f>
        <v>Juvenile Dependency</v>
      </c>
      <c r="LT72" t="str">
        <f>LN1</f>
        <v>Juvenile Dependency</v>
      </c>
      <c r="LU72" t="str">
        <f>LN1</f>
        <v>Juvenile Dependency</v>
      </c>
      <c r="LV72" t="str">
        <f>LN1</f>
        <v>Juvenile Dependency</v>
      </c>
      <c r="LW72" t="str">
        <f>LN1</f>
        <v>Juvenile Dependency</v>
      </c>
      <c r="LX72" t="str">
        <f>LN1</f>
        <v>Juvenile Dependency</v>
      </c>
      <c r="LY72" t="str">
        <f>LN1</f>
        <v>Juvenile Dependency</v>
      </c>
      <c r="LZ72" t="str">
        <f>LN1</f>
        <v>Juvenile Dependency</v>
      </c>
      <c r="MA72" t="str">
        <f>LN1</f>
        <v>Juvenile Dependency</v>
      </c>
      <c r="MB72" t="str">
        <f>LN1</f>
        <v>Juvenile Dependency</v>
      </c>
      <c r="MC72" t="str">
        <f>LN1</f>
        <v>Juvenile Dependency</v>
      </c>
      <c r="MD72" t="str">
        <f>LN1</f>
        <v>Juvenile Dependency</v>
      </c>
      <c r="ME72" t="str">
        <f>LN1</f>
        <v>Juvenile Dependency</v>
      </c>
      <c r="MF72" t="str">
        <f>LN1</f>
        <v>Juvenile Dependency</v>
      </c>
      <c r="MG72" t="str">
        <f>LN1</f>
        <v>Juvenile Dependency</v>
      </c>
      <c r="MH72" t="str">
        <f>LN1</f>
        <v>Juvenile Dependency</v>
      </c>
      <c r="MI72" t="str">
        <f>LN1</f>
        <v>Juvenile Dependency</v>
      </c>
      <c r="MJ72" t="str">
        <f>LN1</f>
        <v>Juvenile Dependency</v>
      </c>
      <c r="MK72" t="str">
        <f>LN1</f>
        <v>Juvenile Dependency</v>
      </c>
      <c r="ML72" t="str">
        <f>LN1</f>
        <v>Juvenile Dependency</v>
      </c>
      <c r="MM72" t="str">
        <f>LN1</f>
        <v>Juvenile Dependency</v>
      </c>
      <c r="MN72" t="str">
        <f>LN1</f>
        <v>Juvenile Dependency</v>
      </c>
      <c r="MO72" t="str">
        <f>LN1</f>
        <v>Juvenile Dependency</v>
      </c>
      <c r="MP72" t="str">
        <f>LN1</f>
        <v>Juvenile Dependency</v>
      </c>
      <c r="MQ72" t="str">
        <f>LN1</f>
        <v>Juvenile Dependency</v>
      </c>
      <c r="MR72" t="str">
        <f>LN1</f>
        <v>Juvenile Dependency</v>
      </c>
      <c r="MS72" t="str">
        <f>LN1</f>
        <v>Juvenile Dependency</v>
      </c>
      <c r="MT72" t="str">
        <f>LN1</f>
        <v>Juvenile Dependency</v>
      </c>
      <c r="MU72" t="str">
        <f>LN1</f>
        <v>Juvenile Dependency</v>
      </c>
      <c r="MV72" t="str">
        <f>LN1</f>
        <v>Juvenile Dependency</v>
      </c>
      <c r="MW72" t="str">
        <f>LN1</f>
        <v>Juvenile Dependency</v>
      </c>
    </row>
    <row r="73" spans="1:403">
      <c r="B73" t="str">
        <f t="shared" ref="B73" si="26">B2</f>
        <v>Oct</v>
      </c>
      <c r="C73" t="str">
        <f t="shared" ref="C73" si="27">B2</f>
        <v>Oct</v>
      </c>
      <c r="D73" t="str">
        <f t="shared" ref="D73" si="28">B2</f>
        <v>Oct</v>
      </c>
      <c r="E73" t="str">
        <f t="shared" ref="E73" si="29">E2</f>
        <v>Nov</v>
      </c>
      <c r="F73" t="str">
        <f t="shared" ref="F73" si="30">E2</f>
        <v>Nov</v>
      </c>
      <c r="G73" t="str">
        <f t="shared" ref="G73" si="31">E2</f>
        <v>Nov</v>
      </c>
      <c r="H73" t="str">
        <f t="shared" ref="H73" si="32">H2</f>
        <v>Dec</v>
      </c>
      <c r="I73" t="str">
        <f t="shared" ref="I73" si="33">H2</f>
        <v>Dec</v>
      </c>
      <c r="J73" t="str">
        <f t="shared" ref="J73" si="34">H2</f>
        <v>Dec</v>
      </c>
      <c r="K73" t="str">
        <f t="shared" ref="K73" si="35">K2</f>
        <v>Jan</v>
      </c>
      <c r="L73" t="str">
        <f t="shared" ref="L73" si="36">K2</f>
        <v>Jan</v>
      </c>
      <c r="M73" t="str">
        <f t="shared" ref="M73" si="37">K2</f>
        <v>Jan</v>
      </c>
      <c r="N73" t="str">
        <f t="shared" ref="N73" si="38">N2</f>
        <v>Feb</v>
      </c>
      <c r="O73" t="str">
        <f t="shared" ref="O73" si="39">N2</f>
        <v>Feb</v>
      </c>
      <c r="P73" t="str">
        <f t="shared" ref="P73" si="40">N2</f>
        <v>Feb</v>
      </c>
      <c r="Q73" t="str">
        <f t="shared" ref="Q73" si="41">Q2</f>
        <v>Mar</v>
      </c>
      <c r="R73" t="str">
        <f t="shared" ref="R73" si="42">Q2</f>
        <v>Mar</v>
      </c>
      <c r="S73" t="str">
        <f t="shared" ref="S73" si="43">Q2</f>
        <v>Mar</v>
      </c>
      <c r="T73" t="str">
        <f t="shared" ref="T73" si="44">T2</f>
        <v>Apr</v>
      </c>
      <c r="U73" t="str">
        <f t="shared" ref="U73" si="45">T2</f>
        <v>Apr</v>
      </c>
      <c r="V73" t="str">
        <f t="shared" ref="V73" si="46">T2</f>
        <v>Apr</v>
      </c>
      <c r="W73" t="str">
        <f t="shared" ref="W73" si="47">W2</f>
        <v>May</v>
      </c>
      <c r="X73" t="str">
        <f t="shared" ref="X73" si="48">W2</f>
        <v>May</v>
      </c>
      <c r="Y73" t="str">
        <f t="shared" ref="Y73" si="49">W2</f>
        <v>May</v>
      </c>
      <c r="Z73" t="str">
        <f t="shared" ref="Z73" si="50">Z2</f>
        <v>Jun</v>
      </c>
      <c r="AA73" t="str">
        <f t="shared" ref="AA73" si="51">Z2</f>
        <v>Jun</v>
      </c>
      <c r="AB73" t="str">
        <f t="shared" ref="AB73" si="52">Z2</f>
        <v>Jun</v>
      </c>
      <c r="AC73" t="str">
        <f>AC2</f>
        <v>Jul</v>
      </c>
      <c r="AD73" t="str">
        <f>AC2</f>
        <v>Jul</v>
      </c>
      <c r="AE73" t="str">
        <f>AC2</f>
        <v>Jul</v>
      </c>
      <c r="AF73" t="str">
        <f t="shared" ref="AF73" si="53">AF2</f>
        <v>Aug</v>
      </c>
      <c r="AG73" t="str">
        <f t="shared" ref="AG73" si="54">AF2</f>
        <v>Aug</v>
      </c>
      <c r="AH73" t="str">
        <f t="shared" ref="AH73" si="55">AF2</f>
        <v>Aug</v>
      </c>
      <c r="AI73" t="str">
        <f t="shared" ref="AI73" si="56">AI2</f>
        <v>Sep</v>
      </c>
      <c r="AJ73" t="str">
        <f t="shared" ref="AJ73" si="57">AI2</f>
        <v>Sep</v>
      </c>
      <c r="AK73" t="str">
        <f t="shared" ref="AK73" si="58">AI2</f>
        <v>Sep</v>
      </c>
      <c r="AL73" t="str">
        <f t="shared" ref="AL73" si="59">AL2</f>
        <v>Oct</v>
      </c>
      <c r="AM73" t="str">
        <f t="shared" ref="AM73" si="60">AL2</f>
        <v>Oct</v>
      </c>
      <c r="AN73" t="str">
        <f t="shared" ref="AN73" si="61">AL2</f>
        <v>Oct</v>
      </c>
      <c r="AO73" t="str">
        <f t="shared" ref="AO73" si="62">AO2</f>
        <v>Nov</v>
      </c>
      <c r="AP73" t="str">
        <f t="shared" ref="AP73" si="63">AO2</f>
        <v>Nov</v>
      </c>
      <c r="AQ73" t="str">
        <f t="shared" ref="AQ73" si="64">AO2</f>
        <v>Nov</v>
      </c>
      <c r="AR73" t="str">
        <f t="shared" ref="AR73" si="65">AR2</f>
        <v>Dec</v>
      </c>
      <c r="AS73" t="str">
        <f t="shared" ref="AS73" si="66">AR2</f>
        <v>Dec</v>
      </c>
      <c r="AT73" t="str">
        <f t="shared" ref="AT73" si="67">AR2</f>
        <v>Dec</v>
      </c>
      <c r="AU73" t="str">
        <f t="shared" ref="AU73" si="68">AU2</f>
        <v>Jan</v>
      </c>
      <c r="AV73" t="str">
        <f t="shared" ref="AV73" si="69">AU2</f>
        <v>Jan</v>
      </c>
      <c r="AW73" t="str">
        <f t="shared" ref="AW73" si="70">AU2</f>
        <v>Jan</v>
      </c>
      <c r="AX73" t="str">
        <f t="shared" ref="AX73" si="71">AX2</f>
        <v>Feb</v>
      </c>
      <c r="AY73" t="str">
        <f t="shared" ref="AY73" si="72">AX2</f>
        <v>Feb</v>
      </c>
      <c r="AZ73" t="str">
        <f t="shared" ref="AZ73" si="73">AX2</f>
        <v>Feb</v>
      </c>
      <c r="BA73" t="str">
        <f t="shared" ref="BA73" si="74">BA2</f>
        <v>Mar</v>
      </c>
      <c r="BB73" t="str">
        <f t="shared" ref="BB73" si="75">BA2</f>
        <v>Mar</v>
      </c>
      <c r="BC73" t="str">
        <f t="shared" ref="BC73" si="76">BA2</f>
        <v>Mar</v>
      </c>
      <c r="BD73" t="str">
        <f t="shared" ref="BD73" si="77">BD2</f>
        <v>Apr</v>
      </c>
      <c r="BE73" t="str">
        <f t="shared" ref="BE73" si="78">BD2</f>
        <v>Apr</v>
      </c>
      <c r="BF73" t="str">
        <f t="shared" ref="BF73" si="79">BD2</f>
        <v>Apr</v>
      </c>
      <c r="BG73" t="str">
        <f t="shared" ref="BG73" si="80">BG2</f>
        <v>May</v>
      </c>
      <c r="BH73" t="str">
        <f t="shared" ref="BH73" si="81">BG2</f>
        <v>May</v>
      </c>
      <c r="BI73" t="str">
        <f t="shared" ref="BI73" si="82">BG2</f>
        <v>May</v>
      </c>
      <c r="BJ73" t="str">
        <f t="shared" ref="BJ73" si="83">BJ2</f>
        <v>Jun</v>
      </c>
      <c r="BK73" t="str">
        <f t="shared" ref="BK73" si="84">BJ2</f>
        <v>Jun</v>
      </c>
      <c r="BL73" t="str">
        <f t="shared" ref="BL73" si="85">BJ2</f>
        <v>Jun</v>
      </c>
      <c r="BM73" t="str">
        <f t="shared" ref="BM73" si="86">BM2</f>
        <v>Jul</v>
      </c>
      <c r="BN73" t="str">
        <f t="shared" ref="BN73" si="87">BM2</f>
        <v>Jul</v>
      </c>
      <c r="BO73" t="str">
        <f t="shared" ref="BO73" si="88">BM2</f>
        <v>Jul</v>
      </c>
      <c r="BP73" t="str">
        <f t="shared" ref="BP73" si="89">BP2</f>
        <v>Aug</v>
      </c>
      <c r="BQ73" t="str">
        <f t="shared" ref="BQ73" si="90">BP2</f>
        <v>Aug</v>
      </c>
      <c r="BR73" t="str">
        <f t="shared" ref="BR73" si="91">BP2</f>
        <v>Aug</v>
      </c>
      <c r="BS73" t="str">
        <f t="shared" ref="BS73" si="92">BS2</f>
        <v>Sep</v>
      </c>
      <c r="BT73" t="str">
        <f t="shared" ref="BT73" si="93">BS2</f>
        <v>Sep</v>
      </c>
      <c r="BU73" t="str">
        <f t="shared" ref="BU73" si="94">BS2</f>
        <v>Sep</v>
      </c>
      <c r="BV73" t="str">
        <f t="shared" ref="BV73" si="95">BV2</f>
        <v>Oct</v>
      </c>
      <c r="BW73" t="str">
        <f t="shared" ref="BW73" si="96">BV2</f>
        <v>Oct</v>
      </c>
      <c r="BX73" t="str">
        <f t="shared" ref="BX73" si="97">BV2</f>
        <v>Oct</v>
      </c>
      <c r="BY73" t="str">
        <f t="shared" ref="BY73" si="98">BY2</f>
        <v>Nov</v>
      </c>
      <c r="BZ73" t="str">
        <f t="shared" ref="BZ73" si="99">BY2</f>
        <v>Nov</v>
      </c>
      <c r="CA73" t="str">
        <f t="shared" ref="CA73" si="100">BY2</f>
        <v>Nov</v>
      </c>
      <c r="CB73" t="str">
        <f t="shared" ref="CB73" si="101">CB2</f>
        <v>Dec</v>
      </c>
      <c r="CC73" t="str">
        <f t="shared" ref="CC73" si="102">CB2</f>
        <v>Dec</v>
      </c>
      <c r="CD73" t="str">
        <f t="shared" ref="CD73" si="103">CB2</f>
        <v>Dec</v>
      </c>
      <c r="CE73" t="str">
        <f t="shared" ref="CE73" si="104">CE2</f>
        <v>Jan</v>
      </c>
      <c r="CF73" t="str">
        <f t="shared" ref="CF73" si="105">CE2</f>
        <v>Jan</v>
      </c>
      <c r="CG73" t="str">
        <f t="shared" ref="CG73" si="106">CE2</f>
        <v>Jan</v>
      </c>
      <c r="CH73" t="str">
        <f t="shared" ref="CH73" si="107">CH2</f>
        <v>Feb</v>
      </c>
      <c r="CI73" t="str">
        <f t="shared" ref="CI73" si="108">CH2</f>
        <v>Feb</v>
      </c>
      <c r="CJ73" t="str">
        <f t="shared" ref="CJ73" si="109">CH2</f>
        <v>Feb</v>
      </c>
      <c r="CK73" t="str">
        <f t="shared" ref="CK73" si="110">CK2</f>
        <v>Mar</v>
      </c>
      <c r="CL73" t="str">
        <f t="shared" ref="CL73" si="111">CK2</f>
        <v>Mar</v>
      </c>
      <c r="CM73" t="str">
        <f t="shared" ref="CM73" si="112">CK2</f>
        <v>Mar</v>
      </c>
      <c r="CN73" t="str">
        <f t="shared" ref="CN73" si="113">CN2</f>
        <v>Apr</v>
      </c>
      <c r="CO73" t="str">
        <f t="shared" ref="CO73" si="114">CN2</f>
        <v>Apr</v>
      </c>
      <c r="CP73" t="str">
        <f t="shared" ref="CP73" si="115">CN2</f>
        <v>Apr</v>
      </c>
      <c r="CQ73" t="str">
        <f t="shared" ref="CQ73" si="116">CQ2</f>
        <v>May</v>
      </c>
      <c r="CR73" t="str">
        <f t="shared" ref="CR73" si="117">CQ2</f>
        <v>May</v>
      </c>
      <c r="CS73" t="str">
        <f t="shared" ref="CS73" si="118">CQ2</f>
        <v>May</v>
      </c>
      <c r="CT73" t="str">
        <f t="shared" ref="CT73" si="119">CT2</f>
        <v>Jun</v>
      </c>
      <c r="CU73" t="str">
        <f t="shared" ref="CU73" si="120">CT2</f>
        <v>Jun</v>
      </c>
      <c r="CV73" t="str">
        <f t="shared" ref="CV73" si="121">CT2</f>
        <v>Jun</v>
      </c>
      <c r="CW73" t="str">
        <f t="shared" ref="CW73" si="122">CW2</f>
        <v>Jul</v>
      </c>
      <c r="CX73" t="str">
        <f t="shared" ref="CX73" si="123">CW2</f>
        <v>Jul</v>
      </c>
      <c r="CY73" t="str">
        <f t="shared" ref="CY73" si="124">CW2</f>
        <v>Jul</v>
      </c>
      <c r="CZ73" t="str">
        <f t="shared" ref="CZ73" si="125">CZ2</f>
        <v>Aug</v>
      </c>
      <c r="DA73" t="str">
        <f t="shared" ref="DA73" si="126">CZ2</f>
        <v>Aug</v>
      </c>
      <c r="DB73" t="str">
        <f t="shared" ref="DB73" si="127">CZ2</f>
        <v>Aug</v>
      </c>
      <c r="DC73" t="str">
        <f t="shared" ref="DC73" si="128">DC2</f>
        <v>Sep</v>
      </c>
      <c r="DD73" t="str">
        <f t="shared" ref="DD73" si="129">DC2</f>
        <v>Sep</v>
      </c>
      <c r="DE73" t="str">
        <f t="shared" ref="DE73" si="130">DC2</f>
        <v>Sep</v>
      </c>
      <c r="DF73" t="str">
        <f t="shared" ref="DF73" si="131">DF2</f>
        <v>Oct</v>
      </c>
      <c r="DG73" t="str">
        <f t="shared" ref="DG73" si="132">DF2</f>
        <v>Oct</v>
      </c>
      <c r="DH73" t="str">
        <f t="shared" ref="DH73" si="133">DF2</f>
        <v>Oct</v>
      </c>
      <c r="DI73" t="str">
        <f t="shared" ref="DI73" si="134">DI2</f>
        <v>Nov</v>
      </c>
      <c r="DJ73" t="str">
        <f t="shared" ref="DJ73" si="135">DI2</f>
        <v>Nov</v>
      </c>
      <c r="DK73" t="str">
        <f t="shared" ref="DK73" si="136">DI2</f>
        <v>Nov</v>
      </c>
      <c r="DL73" t="str">
        <f t="shared" ref="DL73" si="137">DL2</f>
        <v>Dec</v>
      </c>
      <c r="DM73" t="str">
        <f t="shared" ref="DM73" si="138">DL2</f>
        <v>Dec</v>
      </c>
      <c r="DN73" t="str">
        <f t="shared" ref="DN73" si="139">DL2</f>
        <v>Dec</v>
      </c>
      <c r="DO73" t="str">
        <f t="shared" ref="DO73" si="140">DO2</f>
        <v>Jan</v>
      </c>
      <c r="DP73" t="str">
        <f t="shared" ref="DP73" si="141">DO2</f>
        <v>Jan</v>
      </c>
      <c r="DQ73" t="str">
        <f t="shared" ref="DQ73" si="142">DO2</f>
        <v>Jan</v>
      </c>
      <c r="DR73" t="str">
        <f t="shared" ref="DR73" si="143">DR2</f>
        <v>Feb</v>
      </c>
      <c r="DS73" t="str">
        <f t="shared" ref="DS73" si="144">DR2</f>
        <v>Feb</v>
      </c>
      <c r="DT73" t="str">
        <f t="shared" ref="DT73" si="145">DR2</f>
        <v>Feb</v>
      </c>
      <c r="DU73" t="str">
        <f t="shared" ref="DU73" si="146">DU2</f>
        <v>Mar</v>
      </c>
      <c r="DV73" t="str">
        <f t="shared" ref="DV73" si="147">DU2</f>
        <v>Mar</v>
      </c>
      <c r="DW73" t="str">
        <f t="shared" ref="DW73" si="148">DU2</f>
        <v>Mar</v>
      </c>
      <c r="DX73" t="str">
        <f t="shared" ref="DX73" si="149">DX2</f>
        <v>Apr</v>
      </c>
      <c r="DY73" t="str">
        <f t="shared" ref="DY73" si="150">DX2</f>
        <v>Apr</v>
      </c>
      <c r="DZ73" t="str">
        <f t="shared" ref="DZ73" si="151">DX2</f>
        <v>Apr</v>
      </c>
      <c r="EA73" t="str">
        <f t="shared" ref="EA73" si="152">EA2</f>
        <v>May</v>
      </c>
      <c r="EB73" t="str">
        <f t="shared" ref="EB73" si="153">EA2</f>
        <v>May</v>
      </c>
      <c r="EC73" t="str">
        <f t="shared" ref="EC73" si="154">EA2</f>
        <v>May</v>
      </c>
      <c r="ED73" t="str">
        <f t="shared" ref="ED73" si="155">ED2</f>
        <v>Jun</v>
      </c>
      <c r="EE73" t="str">
        <f t="shared" ref="EE73" si="156">ED2</f>
        <v>Jun</v>
      </c>
      <c r="EF73" t="str">
        <f t="shared" ref="EF73" si="157">ED2</f>
        <v>Jun</v>
      </c>
      <c r="EG73" t="str">
        <f t="shared" ref="EG73" si="158">EG2</f>
        <v>Jul</v>
      </c>
      <c r="EH73" t="str">
        <f t="shared" ref="EH73" si="159">EG2</f>
        <v>Jul</v>
      </c>
      <c r="EI73" t="str">
        <f t="shared" ref="EI73" si="160">EG2</f>
        <v>Jul</v>
      </c>
      <c r="EJ73" t="str">
        <f t="shared" ref="EJ73" si="161">EJ2</f>
        <v>Aug</v>
      </c>
      <c r="EK73" t="str">
        <f t="shared" ref="EK73" si="162">EJ2</f>
        <v>Aug</v>
      </c>
      <c r="EL73" t="str">
        <f t="shared" ref="EL73" si="163">EJ2</f>
        <v>Aug</v>
      </c>
      <c r="EM73" t="str">
        <f t="shared" ref="EM73" si="164">EM2</f>
        <v>Sep</v>
      </c>
      <c r="EN73" t="str">
        <f t="shared" ref="EN73" si="165">EM2</f>
        <v>Sep</v>
      </c>
      <c r="EO73" t="str">
        <f t="shared" ref="EO73" si="166">EM2</f>
        <v>Sep</v>
      </c>
      <c r="EP73" t="str">
        <f t="shared" ref="EP73" si="167">EP2</f>
        <v>Oct</v>
      </c>
      <c r="EQ73" t="str">
        <f t="shared" ref="EQ73" si="168">EP2</f>
        <v>Oct</v>
      </c>
      <c r="ER73" t="str">
        <f t="shared" ref="ER73" si="169">EP2</f>
        <v>Oct</v>
      </c>
      <c r="ES73" t="str">
        <f t="shared" ref="ES73" si="170">ES2</f>
        <v>Nov</v>
      </c>
      <c r="ET73" t="str">
        <f t="shared" ref="ET73" si="171">ES2</f>
        <v>Nov</v>
      </c>
      <c r="EU73" t="str">
        <f t="shared" ref="EU73" si="172">ES2</f>
        <v>Nov</v>
      </c>
      <c r="EV73" t="str">
        <f t="shared" ref="EV73" si="173">EV2</f>
        <v>Dec</v>
      </c>
      <c r="EW73" t="str">
        <f t="shared" ref="EW73" si="174">EV2</f>
        <v>Dec</v>
      </c>
      <c r="EX73" t="str">
        <f t="shared" ref="EX73" si="175">EV2</f>
        <v>Dec</v>
      </c>
      <c r="EY73" t="str">
        <f t="shared" ref="EY73" si="176">EY2</f>
        <v>Jan</v>
      </c>
      <c r="EZ73" t="str">
        <f t="shared" ref="EZ73" si="177">EY2</f>
        <v>Jan</v>
      </c>
      <c r="FA73" t="str">
        <f t="shared" ref="FA73" si="178">EY2</f>
        <v>Jan</v>
      </c>
      <c r="FB73" t="str">
        <f t="shared" ref="FB73" si="179">FB2</f>
        <v>Feb</v>
      </c>
      <c r="FC73" t="str">
        <f t="shared" ref="FC73" si="180">FB2</f>
        <v>Feb</v>
      </c>
      <c r="FD73" t="str">
        <f t="shared" ref="FD73" si="181">FB2</f>
        <v>Feb</v>
      </c>
      <c r="FE73" t="str">
        <f t="shared" ref="FE73" si="182">FE2</f>
        <v>Mar</v>
      </c>
      <c r="FF73" t="str">
        <f t="shared" ref="FF73" si="183">FE2</f>
        <v>Mar</v>
      </c>
      <c r="FG73" t="str">
        <f t="shared" ref="FG73" si="184">FE2</f>
        <v>Mar</v>
      </c>
      <c r="FH73" t="str">
        <f t="shared" ref="FH73" si="185">FH2</f>
        <v>Apr</v>
      </c>
      <c r="FI73" t="str">
        <f t="shared" ref="FI73" si="186">FH2</f>
        <v>Apr</v>
      </c>
      <c r="FJ73" t="str">
        <f t="shared" ref="FJ73" si="187">FH2</f>
        <v>Apr</v>
      </c>
      <c r="FK73" t="str">
        <f t="shared" ref="FK73" si="188">FK2</f>
        <v>May</v>
      </c>
      <c r="FL73" t="str">
        <f t="shared" ref="FL73" si="189">FK2</f>
        <v>May</v>
      </c>
      <c r="FM73" t="str">
        <f t="shared" ref="FM73" si="190">FK2</f>
        <v>May</v>
      </c>
      <c r="FN73" t="str">
        <f t="shared" ref="FN73" si="191">FN2</f>
        <v>Jun</v>
      </c>
      <c r="FO73" t="str">
        <f t="shared" ref="FO73" si="192">FN2</f>
        <v>Jun</v>
      </c>
      <c r="FP73" t="str">
        <f t="shared" ref="FP73" si="193">FN2</f>
        <v>Jun</v>
      </c>
      <c r="FQ73" t="str">
        <f t="shared" ref="FQ73" si="194">FQ2</f>
        <v>Jul</v>
      </c>
      <c r="FR73" t="str">
        <f t="shared" ref="FR73" si="195">FQ2</f>
        <v>Jul</v>
      </c>
      <c r="FS73" t="str">
        <f t="shared" ref="FS73" si="196">FQ2</f>
        <v>Jul</v>
      </c>
      <c r="FT73" t="str">
        <f t="shared" ref="FT73" si="197">FT2</f>
        <v>Aug</v>
      </c>
      <c r="FU73" t="str">
        <f t="shared" ref="FU73" si="198">FT2</f>
        <v>Aug</v>
      </c>
      <c r="FV73" t="str">
        <f t="shared" ref="FV73" si="199">FT2</f>
        <v>Aug</v>
      </c>
      <c r="FW73" t="str">
        <f t="shared" ref="FW73" si="200">FW2</f>
        <v>Sep</v>
      </c>
      <c r="FX73" t="str">
        <f t="shared" ref="FX73" si="201">FW2</f>
        <v>Sep</v>
      </c>
      <c r="FY73" t="str">
        <f t="shared" ref="FY73" si="202">FW2</f>
        <v>Sep</v>
      </c>
      <c r="FZ73" t="str">
        <f t="shared" ref="FZ73" si="203">FZ2</f>
        <v>Oct</v>
      </c>
      <c r="GA73" t="str">
        <f t="shared" ref="GA73" si="204">FZ2</f>
        <v>Oct</v>
      </c>
      <c r="GB73" t="str">
        <f t="shared" ref="GB73" si="205">FZ2</f>
        <v>Oct</v>
      </c>
      <c r="GC73" t="str">
        <f t="shared" ref="GC73" si="206">GC2</f>
        <v>Nov</v>
      </c>
      <c r="GD73" t="str">
        <f t="shared" ref="GD73" si="207">GC2</f>
        <v>Nov</v>
      </c>
      <c r="GE73" t="str">
        <f t="shared" ref="GE73" si="208">GC2</f>
        <v>Nov</v>
      </c>
      <c r="GF73" t="str">
        <f t="shared" ref="GF73" si="209">GF2</f>
        <v>Dec</v>
      </c>
      <c r="GG73" t="str">
        <f t="shared" ref="GG73" si="210">GF2</f>
        <v>Dec</v>
      </c>
      <c r="GH73" t="str">
        <f t="shared" ref="GH73" si="211">GF2</f>
        <v>Dec</v>
      </c>
      <c r="GI73" t="str">
        <f t="shared" ref="GI73" si="212">GI2</f>
        <v>Jan</v>
      </c>
      <c r="GJ73" t="str">
        <f t="shared" ref="GJ73" si="213">GI2</f>
        <v>Jan</v>
      </c>
      <c r="GK73" t="str">
        <f t="shared" ref="GK73" si="214">GI2</f>
        <v>Jan</v>
      </c>
      <c r="GL73" t="str">
        <f t="shared" ref="GL73" si="215">GL2</f>
        <v>Feb</v>
      </c>
      <c r="GM73" t="str">
        <f t="shared" ref="GM73" si="216">GL2</f>
        <v>Feb</v>
      </c>
      <c r="GN73" t="str">
        <f t="shared" ref="GN73" si="217">GL2</f>
        <v>Feb</v>
      </c>
      <c r="GO73" t="str">
        <f t="shared" ref="GO73" si="218">GO2</f>
        <v>Mar</v>
      </c>
      <c r="GP73" t="str">
        <f t="shared" ref="GP73" si="219">GO2</f>
        <v>Mar</v>
      </c>
      <c r="GQ73" t="str">
        <f t="shared" ref="GQ73" si="220">GO2</f>
        <v>Mar</v>
      </c>
      <c r="GR73" t="str">
        <f t="shared" ref="GR73" si="221">GR2</f>
        <v>Apr</v>
      </c>
      <c r="GS73" t="str">
        <f t="shared" ref="GS73" si="222">GR2</f>
        <v>Apr</v>
      </c>
      <c r="GT73" t="str">
        <f t="shared" ref="GT73" si="223">GR2</f>
        <v>Apr</v>
      </c>
      <c r="GU73" t="str">
        <f t="shared" ref="GU73" si="224">GU2</f>
        <v>May</v>
      </c>
      <c r="GV73" t="str">
        <f t="shared" ref="GV73" si="225">GU2</f>
        <v>May</v>
      </c>
      <c r="GW73" t="str">
        <f t="shared" ref="GW73" si="226">GU2</f>
        <v>May</v>
      </c>
      <c r="GX73" t="str">
        <f t="shared" ref="GX73" si="227">GX2</f>
        <v>Jun</v>
      </c>
      <c r="GY73" t="str">
        <f t="shared" ref="GY73" si="228">GX2</f>
        <v>Jun</v>
      </c>
      <c r="GZ73" t="str">
        <f t="shared" ref="GZ73" si="229">GX2</f>
        <v>Jun</v>
      </c>
      <c r="HA73" t="str">
        <f t="shared" ref="HA73" si="230">HA2</f>
        <v>Jul</v>
      </c>
      <c r="HB73" t="str">
        <f t="shared" ref="HB73" si="231">HA2</f>
        <v>Jul</v>
      </c>
      <c r="HC73" t="str">
        <f t="shared" ref="HC73" si="232">HA2</f>
        <v>Jul</v>
      </c>
      <c r="HD73" t="str">
        <f t="shared" ref="HD73" si="233">HD2</f>
        <v>Aug</v>
      </c>
      <c r="HE73" t="str">
        <f t="shared" ref="HE73" si="234">HD2</f>
        <v>Aug</v>
      </c>
      <c r="HF73" t="str">
        <f t="shared" ref="HF73" si="235">HD2</f>
        <v>Aug</v>
      </c>
      <c r="HG73" t="str">
        <f t="shared" ref="HG73" si="236">HG2</f>
        <v>Sep</v>
      </c>
      <c r="HH73" t="str">
        <f t="shared" ref="HH73" si="237">HG2</f>
        <v>Sep</v>
      </c>
      <c r="HI73" t="str">
        <f t="shared" ref="HI73" si="238">HG2</f>
        <v>Sep</v>
      </c>
      <c r="HJ73" t="str">
        <f t="shared" ref="HJ73" si="239">HJ2</f>
        <v>Oct</v>
      </c>
      <c r="HK73" t="str">
        <f t="shared" ref="HK73" si="240">HJ2</f>
        <v>Oct</v>
      </c>
      <c r="HL73" t="str">
        <f t="shared" ref="HL73" si="241">HJ2</f>
        <v>Oct</v>
      </c>
      <c r="HM73" t="str">
        <f t="shared" ref="HM73" si="242">HM2</f>
        <v>Nov</v>
      </c>
      <c r="HN73" t="str">
        <f t="shared" ref="HN73" si="243">HM2</f>
        <v>Nov</v>
      </c>
      <c r="HO73" t="str">
        <f t="shared" ref="HO73" si="244">HM2</f>
        <v>Nov</v>
      </c>
      <c r="HP73" t="str">
        <f t="shared" ref="HP73" si="245">HP2</f>
        <v>Dec</v>
      </c>
      <c r="HQ73" t="str">
        <f t="shared" ref="HQ73" si="246">HP2</f>
        <v>Dec</v>
      </c>
      <c r="HR73" t="str">
        <f t="shared" ref="HR73" si="247">HP2</f>
        <v>Dec</v>
      </c>
      <c r="HS73" t="str">
        <f t="shared" ref="HS73" si="248">HS2</f>
        <v>Jan</v>
      </c>
      <c r="HT73" t="str">
        <f t="shared" ref="HT73" si="249">HS2</f>
        <v>Jan</v>
      </c>
      <c r="HU73" t="str">
        <f t="shared" ref="HU73" si="250">HS2</f>
        <v>Jan</v>
      </c>
      <c r="HV73" t="str">
        <f t="shared" ref="HV73" si="251">HV2</f>
        <v>Feb</v>
      </c>
      <c r="HW73" t="str">
        <f t="shared" ref="HW73" si="252">HV2</f>
        <v>Feb</v>
      </c>
      <c r="HX73" t="str">
        <f t="shared" ref="HX73" si="253">HV2</f>
        <v>Feb</v>
      </c>
      <c r="HY73" t="str">
        <f t="shared" ref="HY73" si="254">HY2</f>
        <v>Mar</v>
      </c>
      <c r="HZ73" t="str">
        <f t="shared" ref="HZ73" si="255">HY2</f>
        <v>Mar</v>
      </c>
      <c r="IA73" t="str">
        <f t="shared" ref="IA73" si="256">HY2</f>
        <v>Mar</v>
      </c>
      <c r="IB73" t="str">
        <f t="shared" ref="IB73" si="257">IB2</f>
        <v>Apr</v>
      </c>
      <c r="IC73" t="str">
        <f t="shared" ref="IC73" si="258">IB2</f>
        <v>Apr</v>
      </c>
      <c r="ID73" t="str">
        <f t="shared" ref="ID73" si="259">IB2</f>
        <v>Apr</v>
      </c>
      <c r="IE73" t="str">
        <f t="shared" ref="IE73" si="260">IE2</f>
        <v>May</v>
      </c>
      <c r="IF73" t="str">
        <f t="shared" ref="IF73" si="261">IE2</f>
        <v>May</v>
      </c>
      <c r="IG73" t="str">
        <f t="shared" ref="IG73" si="262">IE2</f>
        <v>May</v>
      </c>
      <c r="IH73" t="str">
        <f t="shared" ref="IH73" si="263">IH2</f>
        <v>Jun</v>
      </c>
      <c r="II73" t="str">
        <f t="shared" ref="II73" si="264">IH2</f>
        <v>Jun</v>
      </c>
      <c r="IJ73" t="str">
        <f t="shared" ref="IJ73" si="265">IH2</f>
        <v>Jun</v>
      </c>
      <c r="IK73" t="str">
        <f t="shared" ref="IK73" si="266">IK2</f>
        <v>Jul</v>
      </c>
      <c r="IL73" t="str">
        <f t="shared" ref="IL73" si="267">IK2</f>
        <v>Jul</v>
      </c>
      <c r="IM73" t="str">
        <f t="shared" ref="IM73" si="268">IK2</f>
        <v>Jul</v>
      </c>
      <c r="IN73" t="str">
        <f t="shared" ref="IN73" si="269">IN2</f>
        <v>Aug</v>
      </c>
      <c r="IO73" t="str">
        <f t="shared" ref="IO73" si="270">IN2</f>
        <v>Aug</v>
      </c>
      <c r="IP73" t="str">
        <f t="shared" ref="IP73" si="271">IN2</f>
        <v>Aug</v>
      </c>
      <c r="IQ73" t="str">
        <f t="shared" ref="IQ73" si="272">IQ2</f>
        <v>Sep</v>
      </c>
      <c r="IR73" t="str">
        <f t="shared" ref="IR73" si="273">IQ2</f>
        <v>Sep</v>
      </c>
      <c r="IS73" t="str">
        <f t="shared" ref="IS73" si="274">IQ2</f>
        <v>Sep</v>
      </c>
      <c r="IT73" t="str">
        <f t="shared" ref="IT73" si="275">IT2</f>
        <v>Oct</v>
      </c>
      <c r="IU73" t="str">
        <f t="shared" ref="IU73" si="276">IT2</f>
        <v>Oct</v>
      </c>
      <c r="IV73" t="str">
        <f t="shared" ref="IV73" si="277">IT2</f>
        <v>Oct</v>
      </c>
      <c r="IW73" t="str">
        <f t="shared" ref="IW73" si="278">IW2</f>
        <v>Nov</v>
      </c>
      <c r="IX73" t="str">
        <f t="shared" ref="IX73" si="279">IW2</f>
        <v>Nov</v>
      </c>
      <c r="IY73" t="str">
        <f t="shared" ref="IY73" si="280">IW2</f>
        <v>Nov</v>
      </c>
      <c r="IZ73" t="str">
        <f t="shared" ref="IZ73" si="281">IZ2</f>
        <v>Dec</v>
      </c>
      <c r="JA73" t="str">
        <f t="shared" ref="JA73" si="282">IZ2</f>
        <v>Dec</v>
      </c>
      <c r="JB73" t="str">
        <f t="shared" ref="JB73" si="283">IZ2</f>
        <v>Dec</v>
      </c>
      <c r="JC73" t="str">
        <f t="shared" ref="JC73" si="284">JC2</f>
        <v>Jan</v>
      </c>
      <c r="JD73" t="str">
        <f t="shared" ref="JD73" si="285">JC2</f>
        <v>Jan</v>
      </c>
      <c r="JE73" t="str">
        <f t="shared" ref="JE73" si="286">JC2</f>
        <v>Jan</v>
      </c>
      <c r="JF73" t="str">
        <f t="shared" ref="JF73" si="287">JF2</f>
        <v>Feb</v>
      </c>
      <c r="JG73" t="str">
        <f t="shared" ref="JG73" si="288">JF2</f>
        <v>Feb</v>
      </c>
      <c r="JH73" t="str">
        <f t="shared" ref="JH73" si="289">JF2</f>
        <v>Feb</v>
      </c>
      <c r="JI73" t="str">
        <f t="shared" ref="JI73" si="290">JI2</f>
        <v>Mar</v>
      </c>
      <c r="JJ73" t="str">
        <f t="shared" ref="JJ73" si="291">JI2</f>
        <v>Mar</v>
      </c>
      <c r="JK73" t="str">
        <f t="shared" ref="JK73" si="292">JI2</f>
        <v>Mar</v>
      </c>
      <c r="JL73" t="str">
        <f t="shared" ref="JL73" si="293">JL2</f>
        <v>Apr</v>
      </c>
      <c r="JM73" t="str">
        <f t="shared" ref="JM73" si="294">JL2</f>
        <v>Apr</v>
      </c>
      <c r="JN73" t="str">
        <f t="shared" ref="JN73" si="295">JL2</f>
        <v>Apr</v>
      </c>
      <c r="JO73" t="str">
        <f t="shared" ref="JO73" si="296">JO2</f>
        <v>May</v>
      </c>
      <c r="JP73" t="str">
        <f t="shared" ref="JP73" si="297">JO2</f>
        <v>May</v>
      </c>
      <c r="JQ73" t="str">
        <f t="shared" ref="JQ73" si="298">JO2</f>
        <v>May</v>
      </c>
      <c r="JR73" t="str">
        <f t="shared" ref="JR73" si="299">JR2</f>
        <v>Jun</v>
      </c>
      <c r="JS73" t="str">
        <f t="shared" ref="JS73" si="300">JR2</f>
        <v>Jun</v>
      </c>
      <c r="JT73" t="str">
        <f t="shared" ref="JT73" si="301">JR2</f>
        <v>Jun</v>
      </c>
      <c r="JU73" t="str">
        <f t="shared" ref="JU73" si="302">JU2</f>
        <v>Jul</v>
      </c>
      <c r="JV73" t="str">
        <f t="shared" ref="JV73" si="303">JU2</f>
        <v>Jul</v>
      </c>
      <c r="JW73" t="str">
        <f t="shared" ref="JW73" si="304">JU2</f>
        <v>Jul</v>
      </c>
      <c r="JX73" t="str">
        <f t="shared" ref="JX73" si="305">JX2</f>
        <v>Aug</v>
      </c>
      <c r="JY73" t="str">
        <f t="shared" ref="JY73" si="306">JX2</f>
        <v>Aug</v>
      </c>
      <c r="JZ73" t="str">
        <f t="shared" ref="JZ73" si="307">JX2</f>
        <v>Aug</v>
      </c>
      <c r="KA73" t="str">
        <f t="shared" ref="KA73" si="308">KA2</f>
        <v>Sep</v>
      </c>
      <c r="KB73" t="str">
        <f t="shared" ref="KB73" si="309">KA2</f>
        <v>Sep</v>
      </c>
      <c r="KC73" t="str">
        <f t="shared" ref="KC73" si="310">KA2</f>
        <v>Sep</v>
      </c>
      <c r="KD73" t="str">
        <f t="shared" ref="KD73" si="311">KD2</f>
        <v>Oct</v>
      </c>
      <c r="KE73" t="str">
        <f t="shared" ref="KE73" si="312">KD2</f>
        <v>Oct</v>
      </c>
      <c r="KF73" t="str">
        <f t="shared" ref="KF73" si="313">KD2</f>
        <v>Oct</v>
      </c>
      <c r="KG73" t="str">
        <f t="shared" ref="KG73" si="314">KG2</f>
        <v>Nov</v>
      </c>
      <c r="KH73" t="str">
        <f t="shared" ref="KH73" si="315">KG2</f>
        <v>Nov</v>
      </c>
      <c r="KI73" t="str">
        <f t="shared" ref="KI73" si="316">KG2</f>
        <v>Nov</v>
      </c>
      <c r="KJ73" t="str">
        <f t="shared" ref="KJ73" si="317">KJ2</f>
        <v>Dec</v>
      </c>
      <c r="KK73" t="str">
        <f t="shared" ref="KK73" si="318">KJ2</f>
        <v>Dec</v>
      </c>
      <c r="KL73" t="str">
        <f t="shared" ref="KL73" si="319">KJ2</f>
        <v>Dec</v>
      </c>
      <c r="KM73" t="str">
        <f t="shared" ref="KM73" si="320">KM2</f>
        <v>Jan</v>
      </c>
      <c r="KN73" t="str">
        <f t="shared" ref="KN73" si="321">KM2</f>
        <v>Jan</v>
      </c>
      <c r="KO73" t="str">
        <f t="shared" ref="KO73" si="322">KM2</f>
        <v>Jan</v>
      </c>
      <c r="KP73" t="str">
        <f t="shared" ref="KP73" si="323">KP2</f>
        <v>Feb</v>
      </c>
      <c r="KQ73" t="str">
        <f t="shared" ref="KQ73" si="324">KP2</f>
        <v>Feb</v>
      </c>
      <c r="KR73" t="str">
        <f t="shared" ref="KR73" si="325">KP2</f>
        <v>Feb</v>
      </c>
      <c r="KS73" t="str">
        <f t="shared" ref="KS73" si="326">KS2</f>
        <v>Mar</v>
      </c>
      <c r="KT73" t="str">
        <f t="shared" ref="KT73" si="327">KS2</f>
        <v>Mar</v>
      </c>
      <c r="KU73" t="str">
        <f t="shared" ref="KU73" si="328">KS2</f>
        <v>Mar</v>
      </c>
      <c r="KV73" t="str">
        <f t="shared" ref="KV73" si="329">KV2</f>
        <v>Apr</v>
      </c>
      <c r="KW73" t="str">
        <f t="shared" ref="KW73" si="330">KV2</f>
        <v>Apr</v>
      </c>
      <c r="KX73" t="str">
        <f t="shared" ref="KX73" si="331">KV2</f>
        <v>Apr</v>
      </c>
      <c r="KY73" t="str">
        <f t="shared" ref="KY73" si="332">KY2</f>
        <v>May</v>
      </c>
      <c r="KZ73" t="str">
        <f t="shared" ref="KZ73" si="333">KY2</f>
        <v>May</v>
      </c>
      <c r="LA73" t="str">
        <f t="shared" ref="LA73" si="334">KY2</f>
        <v>May</v>
      </c>
      <c r="LB73" t="str">
        <f t="shared" ref="LB73" si="335">LB2</f>
        <v>Jun</v>
      </c>
      <c r="LC73" t="str">
        <f t="shared" ref="LC73" si="336">LB2</f>
        <v>Jun</v>
      </c>
      <c r="LD73" t="str">
        <f t="shared" ref="LD73" si="337">LB2</f>
        <v>Jun</v>
      </c>
      <c r="LE73" t="str">
        <f t="shared" ref="LE73" si="338">LE2</f>
        <v>Jul</v>
      </c>
      <c r="LF73" t="str">
        <f t="shared" ref="LF73" si="339">LE2</f>
        <v>Jul</v>
      </c>
      <c r="LG73" t="str">
        <f t="shared" ref="LG73" si="340">LE2</f>
        <v>Jul</v>
      </c>
      <c r="LH73" t="str">
        <f t="shared" ref="LH73" si="341">LH2</f>
        <v>Aug</v>
      </c>
      <c r="LI73" t="str">
        <f t="shared" ref="LI73" si="342">LH2</f>
        <v>Aug</v>
      </c>
      <c r="LJ73" t="str">
        <f t="shared" ref="LJ73" si="343">LH2</f>
        <v>Aug</v>
      </c>
      <c r="LK73" t="str">
        <f t="shared" ref="LK73" si="344">LK2</f>
        <v>Sep</v>
      </c>
      <c r="LL73" t="str">
        <f t="shared" ref="LL73" si="345">LK2</f>
        <v>Sep</v>
      </c>
      <c r="LM73" t="str">
        <f t="shared" ref="LM73" si="346">LK2</f>
        <v>Sep</v>
      </c>
      <c r="LN73" t="str">
        <f t="shared" ref="LN73" si="347">LN2</f>
        <v>Oct</v>
      </c>
      <c r="LO73" t="str">
        <f t="shared" ref="LO73" si="348">LN2</f>
        <v>Oct</v>
      </c>
      <c r="LP73" t="str">
        <f t="shared" ref="LP73" si="349">LN2</f>
        <v>Oct</v>
      </c>
      <c r="LQ73" t="str">
        <f t="shared" ref="LQ73" si="350">LQ2</f>
        <v>Nov</v>
      </c>
      <c r="LR73" t="str">
        <f t="shared" ref="LR73" si="351">LQ2</f>
        <v>Nov</v>
      </c>
      <c r="LS73" t="str">
        <f t="shared" ref="LS73" si="352">LQ2</f>
        <v>Nov</v>
      </c>
      <c r="LT73" t="str">
        <f t="shared" ref="LT73" si="353">LT2</f>
        <v>Dec</v>
      </c>
      <c r="LU73" t="str">
        <f t="shared" ref="LU73" si="354">LT2</f>
        <v>Dec</v>
      </c>
      <c r="LV73" t="str">
        <f t="shared" ref="LV73" si="355">LT2</f>
        <v>Dec</v>
      </c>
      <c r="LW73" t="str">
        <f t="shared" ref="LW73" si="356">LW2</f>
        <v>Jan</v>
      </c>
      <c r="LX73" t="str">
        <f t="shared" ref="LX73" si="357">LW2</f>
        <v>Jan</v>
      </c>
      <c r="LY73" t="str">
        <f t="shared" ref="LY73" si="358">LW2</f>
        <v>Jan</v>
      </c>
      <c r="LZ73" t="str">
        <f t="shared" ref="LZ73" si="359">LZ2</f>
        <v>Feb</v>
      </c>
      <c r="MA73" t="str">
        <f t="shared" ref="MA73" si="360">LZ2</f>
        <v>Feb</v>
      </c>
      <c r="MB73" t="str">
        <f t="shared" ref="MB73" si="361">LZ2</f>
        <v>Feb</v>
      </c>
      <c r="MC73" t="str">
        <f t="shared" ref="MC73" si="362">MC2</f>
        <v>Mar</v>
      </c>
      <c r="MD73" t="str">
        <f t="shared" ref="MD73" si="363">MC2</f>
        <v>Mar</v>
      </c>
      <c r="ME73" t="str">
        <f t="shared" ref="ME73" si="364">MC2</f>
        <v>Mar</v>
      </c>
      <c r="MF73" t="str">
        <f t="shared" ref="MF73" si="365">MF2</f>
        <v>Apr</v>
      </c>
      <c r="MG73" t="str">
        <f t="shared" ref="MG73" si="366">MF2</f>
        <v>Apr</v>
      </c>
      <c r="MH73" t="str">
        <f t="shared" ref="MH73" si="367">MF2</f>
        <v>Apr</v>
      </c>
      <c r="MI73" t="str">
        <f t="shared" ref="MI73" si="368">MI2</f>
        <v>May</v>
      </c>
      <c r="MJ73" t="str">
        <f t="shared" ref="MJ73" si="369">MI2</f>
        <v>May</v>
      </c>
      <c r="MK73" t="str">
        <f t="shared" ref="MK73" si="370">MI2</f>
        <v>May</v>
      </c>
      <c r="ML73" t="str">
        <f t="shared" ref="ML73" si="371">ML2</f>
        <v>Jun</v>
      </c>
      <c r="MM73" t="str">
        <f t="shared" ref="MM73" si="372">ML2</f>
        <v>Jun</v>
      </c>
      <c r="MN73" t="str">
        <f t="shared" ref="MN73" si="373">ML2</f>
        <v>Jun</v>
      </c>
      <c r="MO73" t="str">
        <f t="shared" ref="MO73" si="374">MO2</f>
        <v>Jul</v>
      </c>
      <c r="MP73" t="str">
        <f t="shared" ref="MP73" si="375">MO2</f>
        <v>Jul</v>
      </c>
      <c r="MQ73" t="str">
        <f t="shared" ref="MQ73" si="376">MO2</f>
        <v>Jul</v>
      </c>
      <c r="MR73" t="str">
        <f t="shared" ref="MR73" si="377">MR2</f>
        <v>Aug</v>
      </c>
      <c r="MS73" t="str">
        <f t="shared" ref="MS73" si="378">MR2</f>
        <v>Aug</v>
      </c>
      <c r="MT73" t="str">
        <f t="shared" ref="MT73" si="379">MR2</f>
        <v>Aug</v>
      </c>
      <c r="MU73" t="str">
        <f t="shared" ref="MU73" si="380">MU2</f>
        <v>Sep</v>
      </c>
      <c r="MV73" t="str">
        <f t="shared" ref="MV73" si="381">MU2</f>
        <v>Sep</v>
      </c>
      <c r="MW73" t="str">
        <f t="shared" ref="MW73" si="382">MU2</f>
        <v>Sep</v>
      </c>
    </row>
    <row r="74" spans="1:403" ht="30">
      <c r="B74" s="347" t="s">
        <v>351</v>
      </c>
      <c r="C74" s="347" t="s">
        <v>351</v>
      </c>
      <c r="E74" s="347" t="s">
        <v>351</v>
      </c>
      <c r="F74" s="347" t="s">
        <v>351</v>
      </c>
      <c r="H74" s="347" t="s">
        <v>351</v>
      </c>
      <c r="I74" s="347" t="s">
        <v>351</v>
      </c>
      <c r="K74" s="347" t="s">
        <v>351</v>
      </c>
      <c r="L74" s="347" t="s">
        <v>351</v>
      </c>
      <c r="N74" s="347" t="s">
        <v>351</v>
      </c>
      <c r="O74" s="347" t="s">
        <v>351</v>
      </c>
      <c r="Q74" s="347" t="s">
        <v>351</v>
      </c>
      <c r="R74" s="347" t="s">
        <v>351</v>
      </c>
      <c r="T74" s="347" t="s">
        <v>351</v>
      </c>
      <c r="U74" s="347" t="s">
        <v>351</v>
      </c>
      <c r="W74" s="347" t="s">
        <v>351</v>
      </c>
      <c r="X74" s="347" t="s">
        <v>351</v>
      </c>
      <c r="Z74" s="347" t="s">
        <v>351</v>
      </c>
      <c r="AA74" s="347" t="s">
        <v>351</v>
      </c>
      <c r="AC74" s="347" t="s">
        <v>351</v>
      </c>
      <c r="AD74" s="347" t="s">
        <v>351</v>
      </c>
      <c r="AF74" s="347" t="s">
        <v>351</v>
      </c>
      <c r="AG74" s="347" t="s">
        <v>351</v>
      </c>
      <c r="AI74" s="347" t="s">
        <v>351</v>
      </c>
      <c r="AJ74" s="347" t="s">
        <v>351</v>
      </c>
      <c r="AL74" s="347" t="s">
        <v>351</v>
      </c>
      <c r="AM74" s="347" t="s">
        <v>351</v>
      </c>
      <c r="AO74" s="347" t="s">
        <v>351</v>
      </c>
      <c r="AP74" s="347" t="s">
        <v>351</v>
      </c>
      <c r="AR74" s="347" t="s">
        <v>351</v>
      </c>
      <c r="AS74" s="347" t="s">
        <v>351</v>
      </c>
      <c r="AU74" s="347" t="s">
        <v>351</v>
      </c>
      <c r="AV74" s="347" t="s">
        <v>351</v>
      </c>
      <c r="AX74" s="347" t="s">
        <v>351</v>
      </c>
      <c r="AY74" s="347" t="s">
        <v>351</v>
      </c>
      <c r="BA74" s="347" t="s">
        <v>351</v>
      </c>
      <c r="BB74" s="347" t="s">
        <v>351</v>
      </c>
      <c r="BD74" s="347" t="s">
        <v>351</v>
      </c>
      <c r="BE74" s="347" t="s">
        <v>351</v>
      </c>
      <c r="BG74" s="347" t="s">
        <v>351</v>
      </c>
      <c r="BH74" s="347" t="s">
        <v>351</v>
      </c>
      <c r="BJ74" s="347" t="s">
        <v>351</v>
      </c>
      <c r="BK74" s="347" t="s">
        <v>351</v>
      </c>
      <c r="BM74" s="347" t="s">
        <v>351</v>
      </c>
      <c r="BN74" s="347" t="s">
        <v>351</v>
      </c>
      <c r="BP74" s="347" t="s">
        <v>351</v>
      </c>
      <c r="BQ74" s="347" t="s">
        <v>351</v>
      </c>
      <c r="BS74" s="347" t="s">
        <v>351</v>
      </c>
      <c r="BT74" s="347" t="s">
        <v>351</v>
      </c>
      <c r="BV74" s="347" t="s">
        <v>351</v>
      </c>
      <c r="BW74" s="347" t="s">
        <v>351</v>
      </c>
      <c r="BY74" s="347" t="s">
        <v>351</v>
      </c>
      <c r="BZ74" s="347" t="s">
        <v>351</v>
      </c>
      <c r="CB74" s="347" t="s">
        <v>351</v>
      </c>
      <c r="CC74" s="347" t="s">
        <v>351</v>
      </c>
      <c r="CE74" s="347" t="s">
        <v>351</v>
      </c>
      <c r="CF74" s="347" t="s">
        <v>351</v>
      </c>
      <c r="CH74" s="347" t="s">
        <v>351</v>
      </c>
      <c r="CI74" s="347" t="s">
        <v>351</v>
      </c>
      <c r="CK74" s="347" t="s">
        <v>351</v>
      </c>
      <c r="CL74" s="347" t="s">
        <v>351</v>
      </c>
      <c r="CN74" s="347" t="s">
        <v>351</v>
      </c>
      <c r="CO74" s="347" t="s">
        <v>351</v>
      </c>
      <c r="CQ74" s="347" t="s">
        <v>351</v>
      </c>
      <c r="CR74" s="347" t="s">
        <v>351</v>
      </c>
      <c r="CT74" s="347" t="s">
        <v>351</v>
      </c>
      <c r="CU74" s="347" t="s">
        <v>351</v>
      </c>
      <c r="CW74" s="347" t="s">
        <v>351</v>
      </c>
      <c r="CX74" s="347" t="s">
        <v>351</v>
      </c>
      <c r="CZ74" s="347" t="s">
        <v>351</v>
      </c>
      <c r="DA74" s="347" t="s">
        <v>351</v>
      </c>
      <c r="DC74" s="347" t="s">
        <v>351</v>
      </c>
      <c r="DD74" s="347" t="s">
        <v>351</v>
      </c>
      <c r="DF74" s="347" t="s">
        <v>351</v>
      </c>
      <c r="DG74" s="347" t="s">
        <v>351</v>
      </c>
      <c r="DI74" s="347" t="s">
        <v>351</v>
      </c>
      <c r="DJ74" s="347" t="s">
        <v>351</v>
      </c>
      <c r="DL74" s="347" t="s">
        <v>351</v>
      </c>
      <c r="DM74" s="347" t="s">
        <v>351</v>
      </c>
      <c r="DO74" s="347" t="s">
        <v>351</v>
      </c>
      <c r="DP74" s="347" t="s">
        <v>351</v>
      </c>
      <c r="DR74" s="347" t="s">
        <v>351</v>
      </c>
      <c r="DS74" s="347" t="s">
        <v>351</v>
      </c>
      <c r="DU74" s="347" t="s">
        <v>351</v>
      </c>
      <c r="DV74" s="347" t="s">
        <v>351</v>
      </c>
      <c r="DX74" s="347" t="s">
        <v>351</v>
      </c>
      <c r="DY74" s="347" t="s">
        <v>351</v>
      </c>
      <c r="EA74" s="347" t="s">
        <v>351</v>
      </c>
      <c r="EB74" s="347" t="s">
        <v>351</v>
      </c>
      <c r="ED74" s="347" t="s">
        <v>351</v>
      </c>
      <c r="EE74" s="347" t="s">
        <v>351</v>
      </c>
      <c r="EG74" s="347" t="s">
        <v>351</v>
      </c>
      <c r="EH74" s="347" t="s">
        <v>351</v>
      </c>
      <c r="EJ74" s="347" t="s">
        <v>351</v>
      </c>
      <c r="EK74" s="347" t="s">
        <v>351</v>
      </c>
      <c r="EM74" s="347" t="s">
        <v>351</v>
      </c>
      <c r="EN74" s="347" t="s">
        <v>351</v>
      </c>
      <c r="EP74" s="347" t="s">
        <v>351</v>
      </c>
      <c r="EQ74" s="347" t="s">
        <v>351</v>
      </c>
      <c r="ES74" s="347" t="s">
        <v>351</v>
      </c>
      <c r="ET74" s="347" t="s">
        <v>351</v>
      </c>
      <c r="EV74" s="347" t="s">
        <v>351</v>
      </c>
      <c r="EW74" s="347" t="s">
        <v>351</v>
      </c>
      <c r="EY74" s="347" t="s">
        <v>351</v>
      </c>
      <c r="EZ74" s="347" t="s">
        <v>351</v>
      </c>
      <c r="FB74" s="347" t="s">
        <v>351</v>
      </c>
      <c r="FC74" s="347" t="s">
        <v>351</v>
      </c>
      <c r="FE74" s="347" t="s">
        <v>351</v>
      </c>
      <c r="FF74" s="347" t="s">
        <v>351</v>
      </c>
      <c r="FH74" s="347" t="s">
        <v>351</v>
      </c>
      <c r="FI74" s="347" t="s">
        <v>351</v>
      </c>
      <c r="FK74" s="347" t="s">
        <v>351</v>
      </c>
      <c r="FL74" s="347" t="s">
        <v>351</v>
      </c>
      <c r="FN74" s="347" t="s">
        <v>351</v>
      </c>
      <c r="FO74" s="347" t="s">
        <v>351</v>
      </c>
      <c r="FQ74" s="347" t="s">
        <v>351</v>
      </c>
      <c r="FR74" s="347" t="s">
        <v>351</v>
      </c>
      <c r="FT74" s="347" t="s">
        <v>351</v>
      </c>
      <c r="FU74" s="347" t="s">
        <v>351</v>
      </c>
      <c r="FW74" s="347" t="s">
        <v>351</v>
      </c>
      <c r="FX74" s="347" t="s">
        <v>351</v>
      </c>
      <c r="FZ74" s="347" t="s">
        <v>351</v>
      </c>
      <c r="GA74" s="347" t="s">
        <v>351</v>
      </c>
      <c r="GC74" s="347" t="s">
        <v>351</v>
      </c>
      <c r="GD74" s="347" t="s">
        <v>351</v>
      </c>
      <c r="GF74" s="347" t="s">
        <v>351</v>
      </c>
      <c r="GG74" s="347" t="s">
        <v>351</v>
      </c>
      <c r="GI74" s="347" t="s">
        <v>351</v>
      </c>
      <c r="GJ74" s="347" t="s">
        <v>351</v>
      </c>
      <c r="GL74" s="347" t="s">
        <v>351</v>
      </c>
      <c r="GM74" s="347" t="s">
        <v>351</v>
      </c>
      <c r="GO74" s="347" t="s">
        <v>351</v>
      </c>
      <c r="GP74" s="347" t="s">
        <v>351</v>
      </c>
      <c r="GR74" s="347" t="s">
        <v>351</v>
      </c>
      <c r="GS74" s="347" t="s">
        <v>351</v>
      </c>
      <c r="GU74" s="347" t="s">
        <v>351</v>
      </c>
      <c r="GV74" s="347" t="s">
        <v>351</v>
      </c>
      <c r="GX74" s="347" t="s">
        <v>351</v>
      </c>
      <c r="GY74" s="347" t="s">
        <v>351</v>
      </c>
      <c r="HA74" s="347" t="s">
        <v>351</v>
      </c>
      <c r="HB74" s="347" t="s">
        <v>351</v>
      </c>
      <c r="HD74" s="347" t="s">
        <v>351</v>
      </c>
      <c r="HE74" s="347" t="s">
        <v>351</v>
      </c>
      <c r="HG74" s="347" t="s">
        <v>351</v>
      </c>
      <c r="HH74" s="347" t="s">
        <v>351</v>
      </c>
      <c r="HJ74" s="347" t="s">
        <v>351</v>
      </c>
      <c r="HK74" s="347" t="s">
        <v>351</v>
      </c>
      <c r="HM74" s="347" t="s">
        <v>351</v>
      </c>
      <c r="HN74" s="347" t="s">
        <v>351</v>
      </c>
      <c r="HP74" s="347" t="s">
        <v>351</v>
      </c>
      <c r="HQ74" s="347" t="s">
        <v>351</v>
      </c>
      <c r="HS74" s="347" t="s">
        <v>351</v>
      </c>
      <c r="HT74" s="347" t="s">
        <v>351</v>
      </c>
      <c r="HV74" s="347" t="s">
        <v>351</v>
      </c>
      <c r="HW74" s="347" t="s">
        <v>351</v>
      </c>
      <c r="HY74" s="347" t="s">
        <v>351</v>
      </c>
      <c r="HZ74" s="347" t="s">
        <v>351</v>
      </c>
      <c r="IB74" s="347" t="s">
        <v>351</v>
      </c>
      <c r="IC74" s="347" t="s">
        <v>351</v>
      </c>
      <c r="IE74" s="347" t="s">
        <v>351</v>
      </c>
      <c r="IF74" s="347" t="s">
        <v>351</v>
      </c>
      <c r="IH74" s="347" t="s">
        <v>351</v>
      </c>
      <c r="II74" s="347" t="s">
        <v>351</v>
      </c>
      <c r="IK74" s="347" t="s">
        <v>351</v>
      </c>
      <c r="IL74" s="347" t="s">
        <v>351</v>
      </c>
      <c r="IN74" s="347" t="s">
        <v>351</v>
      </c>
      <c r="IO74" s="347" t="s">
        <v>351</v>
      </c>
      <c r="IQ74" s="347" t="s">
        <v>351</v>
      </c>
      <c r="IR74" s="347" t="s">
        <v>351</v>
      </c>
      <c r="IT74" s="347" t="s">
        <v>351</v>
      </c>
      <c r="IU74" s="347" t="s">
        <v>351</v>
      </c>
      <c r="IW74" s="347" t="s">
        <v>351</v>
      </c>
      <c r="IX74" s="347" t="s">
        <v>351</v>
      </c>
      <c r="IZ74" s="347" t="s">
        <v>351</v>
      </c>
      <c r="JA74" s="347" t="s">
        <v>351</v>
      </c>
      <c r="JC74" s="347" t="s">
        <v>351</v>
      </c>
      <c r="JD74" s="347" t="s">
        <v>351</v>
      </c>
      <c r="JF74" s="347" t="s">
        <v>351</v>
      </c>
      <c r="JG74" s="347" t="s">
        <v>351</v>
      </c>
      <c r="JI74" s="347" t="s">
        <v>351</v>
      </c>
      <c r="JJ74" s="347" t="s">
        <v>351</v>
      </c>
      <c r="JL74" s="347" t="s">
        <v>351</v>
      </c>
      <c r="JM74" s="347" t="s">
        <v>351</v>
      </c>
      <c r="JO74" s="347" t="s">
        <v>351</v>
      </c>
      <c r="JP74" s="347" t="s">
        <v>351</v>
      </c>
      <c r="JR74" s="347" t="s">
        <v>351</v>
      </c>
      <c r="JS74" s="347" t="s">
        <v>351</v>
      </c>
      <c r="JU74" s="347" t="s">
        <v>351</v>
      </c>
      <c r="JV74" s="347" t="s">
        <v>351</v>
      </c>
      <c r="JX74" s="347" t="s">
        <v>351</v>
      </c>
      <c r="JY74" s="347" t="s">
        <v>351</v>
      </c>
      <c r="KA74" s="347" t="s">
        <v>351</v>
      </c>
      <c r="KB74" s="347" t="s">
        <v>351</v>
      </c>
      <c r="KD74" s="347" t="s">
        <v>351</v>
      </c>
      <c r="KE74" s="347" t="s">
        <v>351</v>
      </c>
      <c r="KG74" s="347" t="s">
        <v>351</v>
      </c>
      <c r="KH74" s="347" t="s">
        <v>351</v>
      </c>
      <c r="KJ74" s="347" t="s">
        <v>351</v>
      </c>
      <c r="KK74" s="347" t="s">
        <v>351</v>
      </c>
      <c r="KM74" s="347" t="s">
        <v>351</v>
      </c>
      <c r="KN74" s="347" t="s">
        <v>351</v>
      </c>
      <c r="KP74" s="347" t="s">
        <v>351</v>
      </c>
      <c r="KQ74" s="347" t="s">
        <v>351</v>
      </c>
      <c r="KS74" s="347" t="s">
        <v>351</v>
      </c>
      <c r="KT74" s="347" t="s">
        <v>351</v>
      </c>
      <c r="KV74" s="347" t="s">
        <v>351</v>
      </c>
      <c r="KW74" s="347" t="s">
        <v>351</v>
      </c>
      <c r="KY74" s="347" t="s">
        <v>351</v>
      </c>
      <c r="KZ74" s="347" t="s">
        <v>351</v>
      </c>
      <c r="LB74" s="347" t="s">
        <v>351</v>
      </c>
      <c r="LC74" s="347" t="s">
        <v>351</v>
      </c>
      <c r="LE74" s="347" t="s">
        <v>351</v>
      </c>
      <c r="LF74" s="347" t="s">
        <v>351</v>
      </c>
      <c r="LH74" s="347" t="s">
        <v>351</v>
      </c>
      <c r="LI74" s="347" t="s">
        <v>351</v>
      </c>
      <c r="LK74" s="347" t="s">
        <v>351</v>
      </c>
      <c r="LL74" s="347" t="s">
        <v>351</v>
      </c>
      <c r="LN74" s="347" t="s">
        <v>351</v>
      </c>
      <c r="LO74" s="347" t="s">
        <v>351</v>
      </c>
      <c r="LQ74" s="347" t="s">
        <v>351</v>
      </c>
      <c r="LR74" s="347" t="s">
        <v>351</v>
      </c>
      <c r="LT74" s="347" t="s">
        <v>351</v>
      </c>
      <c r="LU74" s="347" t="s">
        <v>351</v>
      </c>
      <c r="LW74" s="347" t="s">
        <v>351</v>
      </c>
      <c r="LX74" s="347" t="s">
        <v>351</v>
      </c>
      <c r="LZ74" s="347" t="s">
        <v>351</v>
      </c>
      <c r="MA74" s="347" t="s">
        <v>351</v>
      </c>
      <c r="MC74" s="347" t="s">
        <v>351</v>
      </c>
      <c r="MD74" s="347" t="s">
        <v>351</v>
      </c>
      <c r="MF74" s="347" t="s">
        <v>351</v>
      </c>
      <c r="MG74" s="347" t="s">
        <v>351</v>
      </c>
      <c r="MI74" s="347" t="s">
        <v>351</v>
      </c>
      <c r="MJ74" s="347" t="s">
        <v>351</v>
      </c>
      <c r="ML74" s="347" t="s">
        <v>351</v>
      </c>
      <c r="MM74" s="347" t="s">
        <v>351</v>
      </c>
      <c r="MO74" s="347" t="s">
        <v>351</v>
      </c>
      <c r="MP74" s="347" t="s">
        <v>351</v>
      </c>
      <c r="MR74" s="347" t="s">
        <v>351</v>
      </c>
      <c r="MS74" s="347" t="s">
        <v>351</v>
      </c>
      <c r="MU74" s="347" t="s">
        <v>351</v>
      </c>
      <c r="MV74" s="347" t="s">
        <v>351</v>
      </c>
    </row>
    <row r="75" spans="1:403">
      <c r="B75" t="str">
        <f>B73&amp;B3&amp;B72</f>
        <v>OctCases/DefCircuit Criminal</v>
      </c>
      <c r="C75" t="str">
        <f t="shared" ref="C75:BN75" si="383">C73&amp;C3&amp;C72</f>
        <v>OctReopeningsCircuit Criminal</v>
      </c>
      <c r="D75" t="str">
        <f t="shared" si="383"/>
        <v>OctNOA'sCircuit Criminal</v>
      </c>
      <c r="E75" t="str">
        <f t="shared" si="383"/>
        <v>NovCases/DefCircuit Criminal</v>
      </c>
      <c r="F75" t="str">
        <f t="shared" si="383"/>
        <v>NovReopeningsCircuit Criminal</v>
      </c>
      <c r="G75" t="str">
        <f t="shared" si="383"/>
        <v>NovNOA'sCircuit Criminal</v>
      </c>
      <c r="H75" t="str">
        <f t="shared" si="383"/>
        <v>DecCases/DefCircuit Criminal</v>
      </c>
      <c r="I75" t="str">
        <f t="shared" si="383"/>
        <v>DecReopeningsCircuit Criminal</v>
      </c>
      <c r="J75" t="str">
        <f t="shared" si="383"/>
        <v>DecNOA'sCircuit Criminal</v>
      </c>
      <c r="K75" t="str">
        <f t="shared" si="383"/>
        <v>JanCases/DefCircuit Criminal</v>
      </c>
      <c r="L75" t="str">
        <f t="shared" si="383"/>
        <v>JanReopeningsCircuit Criminal</v>
      </c>
      <c r="M75" t="str">
        <f t="shared" si="383"/>
        <v>JanNOA'sCircuit Criminal</v>
      </c>
      <c r="N75" t="str">
        <f t="shared" si="383"/>
        <v>FebCases/DefCircuit Criminal</v>
      </c>
      <c r="O75" t="str">
        <f t="shared" si="383"/>
        <v>FebReopeningsCircuit Criminal</v>
      </c>
      <c r="P75" t="str">
        <f t="shared" si="383"/>
        <v>FebNOA'sCircuit Criminal</v>
      </c>
      <c r="Q75" t="str">
        <f t="shared" si="383"/>
        <v>MarCases/DefCircuit Criminal</v>
      </c>
      <c r="R75" t="str">
        <f t="shared" si="383"/>
        <v>MarReopeningsCircuit Criminal</v>
      </c>
      <c r="S75" t="str">
        <f t="shared" si="383"/>
        <v>MarNOA'sCircuit Criminal</v>
      </c>
      <c r="T75" t="str">
        <f t="shared" si="383"/>
        <v>AprCases/DefCircuit Criminal</v>
      </c>
      <c r="U75" t="str">
        <f t="shared" si="383"/>
        <v>AprReopeningsCircuit Criminal</v>
      </c>
      <c r="V75" t="str">
        <f t="shared" si="383"/>
        <v>AprNOA'sCircuit Criminal</v>
      </c>
      <c r="W75" t="str">
        <f t="shared" si="383"/>
        <v>MayCases/DefCircuit Criminal</v>
      </c>
      <c r="X75" t="str">
        <f t="shared" si="383"/>
        <v>MayReopeningsCircuit Criminal</v>
      </c>
      <c r="Y75" t="str">
        <f t="shared" si="383"/>
        <v>MayNOA'sCircuit Criminal</v>
      </c>
      <c r="Z75" t="str">
        <f t="shared" si="383"/>
        <v>JunCases/DefCircuit Criminal</v>
      </c>
      <c r="AA75" t="str">
        <f t="shared" si="383"/>
        <v>JunReopeningsCircuit Criminal</v>
      </c>
      <c r="AB75" t="str">
        <f t="shared" si="383"/>
        <v>JunNOA'sCircuit Criminal</v>
      </c>
      <c r="AC75" t="str">
        <f t="shared" si="383"/>
        <v>JulCases/DefCircuit Criminal</v>
      </c>
      <c r="AD75" t="str">
        <f t="shared" si="383"/>
        <v>JulReopeningsCircuit Criminal</v>
      </c>
      <c r="AE75" t="str">
        <f t="shared" si="383"/>
        <v>JulNOA'sCircuit Criminal</v>
      </c>
      <c r="AF75" t="str">
        <f t="shared" si="383"/>
        <v>AugCases/DefCircuit Criminal</v>
      </c>
      <c r="AG75" t="str">
        <f t="shared" si="383"/>
        <v>AugReopeningsCircuit Criminal</v>
      </c>
      <c r="AH75" t="str">
        <f t="shared" si="383"/>
        <v>AugNOA'sCircuit Criminal</v>
      </c>
      <c r="AI75" t="str">
        <f t="shared" si="383"/>
        <v>SepCases/DefCircuit Criminal</v>
      </c>
      <c r="AJ75" t="str">
        <f t="shared" si="383"/>
        <v>SepReopeningsCircuit Criminal</v>
      </c>
      <c r="AK75" t="str">
        <f t="shared" si="383"/>
        <v>SepNOA'sCircuit Criminal</v>
      </c>
      <c r="AL75" t="str">
        <f t="shared" si="383"/>
        <v>OctCases/DefCounty Criminal</v>
      </c>
      <c r="AM75" t="str">
        <f t="shared" si="383"/>
        <v>OctReopeningsCounty Criminal</v>
      </c>
      <c r="AN75" t="str">
        <f t="shared" si="383"/>
        <v>OctNOA'sCounty Criminal</v>
      </c>
      <c r="AO75" t="str">
        <f t="shared" si="383"/>
        <v>NovCases/DefCounty Criminal</v>
      </c>
      <c r="AP75" t="str">
        <f t="shared" si="383"/>
        <v>NovReopeningsCounty Criminal</v>
      </c>
      <c r="AQ75" t="str">
        <f t="shared" si="383"/>
        <v>NovNOA'sCounty Criminal</v>
      </c>
      <c r="AR75" t="str">
        <f t="shared" si="383"/>
        <v>DecCases/DefCounty Criminal</v>
      </c>
      <c r="AS75" t="str">
        <f t="shared" si="383"/>
        <v>DecReopeningsCounty Criminal</v>
      </c>
      <c r="AT75" t="str">
        <f t="shared" si="383"/>
        <v>DecNOA'sCounty Criminal</v>
      </c>
      <c r="AU75" t="str">
        <f t="shared" si="383"/>
        <v>JanCases/DefCounty Criminal</v>
      </c>
      <c r="AV75" t="str">
        <f t="shared" si="383"/>
        <v>JanReopeningsCounty Criminal</v>
      </c>
      <c r="AW75" t="str">
        <f t="shared" si="383"/>
        <v>JanNOA'sCounty Criminal</v>
      </c>
      <c r="AX75" t="str">
        <f t="shared" si="383"/>
        <v>FebCases/DefCounty Criminal</v>
      </c>
      <c r="AY75" t="str">
        <f t="shared" si="383"/>
        <v>FebReopeningsCounty Criminal</v>
      </c>
      <c r="AZ75" t="str">
        <f t="shared" si="383"/>
        <v>FebNOA'sCounty Criminal</v>
      </c>
      <c r="BA75" t="str">
        <f t="shared" si="383"/>
        <v>MarCases/DefCounty Criminal</v>
      </c>
      <c r="BB75" t="str">
        <f t="shared" si="383"/>
        <v>MarReopeningsCounty Criminal</v>
      </c>
      <c r="BC75" t="str">
        <f t="shared" si="383"/>
        <v>MarNOA'sCounty Criminal</v>
      </c>
      <c r="BD75" t="str">
        <f t="shared" si="383"/>
        <v>AprCases/DefCounty Criminal</v>
      </c>
      <c r="BE75" t="str">
        <f t="shared" si="383"/>
        <v>AprReopeningsCounty Criminal</v>
      </c>
      <c r="BF75" t="str">
        <f t="shared" si="383"/>
        <v>AprNOA'sCounty Criminal</v>
      </c>
      <c r="BG75" t="str">
        <f t="shared" si="383"/>
        <v>MayCases/DefCounty Criminal</v>
      </c>
      <c r="BH75" t="str">
        <f t="shared" si="383"/>
        <v>MayReopeningsCounty Criminal</v>
      </c>
      <c r="BI75" t="str">
        <f t="shared" si="383"/>
        <v>MayNOA'sCounty Criminal</v>
      </c>
      <c r="BJ75" t="str">
        <f t="shared" si="383"/>
        <v>JunCases/DefCounty Criminal</v>
      </c>
      <c r="BK75" t="str">
        <f t="shared" si="383"/>
        <v>JunReopeningsCounty Criminal</v>
      </c>
      <c r="BL75" t="str">
        <f t="shared" si="383"/>
        <v>JunNOA'sCounty Criminal</v>
      </c>
      <c r="BM75" t="str">
        <f t="shared" si="383"/>
        <v>JulCases/DefCounty Criminal</v>
      </c>
      <c r="BN75" t="str">
        <f t="shared" si="383"/>
        <v>JulReopeningsCounty Criminal</v>
      </c>
      <c r="BO75" t="str">
        <f t="shared" ref="BO75:DZ75" si="384">BO73&amp;BO3&amp;BO72</f>
        <v>JulNOA'sCounty Criminal</v>
      </c>
      <c r="BP75" t="str">
        <f t="shared" si="384"/>
        <v>AugCases/DefCounty Criminal</v>
      </c>
      <c r="BQ75" t="str">
        <f t="shared" si="384"/>
        <v>AugReopeningsCounty Criminal</v>
      </c>
      <c r="BR75" t="str">
        <f t="shared" si="384"/>
        <v>AugNOA'sCounty Criminal</v>
      </c>
      <c r="BS75" t="str">
        <f t="shared" si="384"/>
        <v>SepCases/DefCounty Criminal</v>
      </c>
      <c r="BT75" t="str">
        <f t="shared" si="384"/>
        <v>SepReopeningsCounty Criminal</v>
      </c>
      <c r="BU75" t="str">
        <f t="shared" si="384"/>
        <v>SepNOA'sCounty Criminal</v>
      </c>
      <c r="BV75" t="str">
        <f t="shared" si="384"/>
        <v>OctCases/DefJuvenile Delinquency</v>
      </c>
      <c r="BW75" t="str">
        <f t="shared" si="384"/>
        <v>OctReopeningsJuvenile Delinquency</v>
      </c>
      <c r="BX75" t="str">
        <f t="shared" si="384"/>
        <v>OctNOA'sJuvenile Delinquency</v>
      </c>
      <c r="BY75" t="str">
        <f t="shared" si="384"/>
        <v>NovCases/DefJuvenile Delinquency</v>
      </c>
      <c r="BZ75" t="str">
        <f t="shared" si="384"/>
        <v>NovReopeningsJuvenile Delinquency</v>
      </c>
      <c r="CA75" t="str">
        <f t="shared" si="384"/>
        <v>NovNOA'sJuvenile Delinquency</v>
      </c>
      <c r="CB75" t="str">
        <f t="shared" si="384"/>
        <v>DecCases/DefJuvenile Delinquency</v>
      </c>
      <c r="CC75" t="str">
        <f t="shared" si="384"/>
        <v>DecReopeningsJuvenile Delinquency</v>
      </c>
      <c r="CD75" t="str">
        <f t="shared" si="384"/>
        <v>DecNOA'sJuvenile Delinquency</v>
      </c>
      <c r="CE75" t="str">
        <f t="shared" si="384"/>
        <v>JanCases/DefJuvenile Delinquency</v>
      </c>
      <c r="CF75" t="str">
        <f t="shared" si="384"/>
        <v>JanReopeningsJuvenile Delinquency</v>
      </c>
      <c r="CG75" t="str">
        <f t="shared" si="384"/>
        <v>JanNOA'sJuvenile Delinquency</v>
      </c>
      <c r="CH75" t="str">
        <f t="shared" si="384"/>
        <v>FebCases/DefJuvenile Delinquency</v>
      </c>
      <c r="CI75" t="str">
        <f t="shared" si="384"/>
        <v>FebReopeningsJuvenile Delinquency</v>
      </c>
      <c r="CJ75" t="str">
        <f t="shared" si="384"/>
        <v>FebNOA'sJuvenile Delinquency</v>
      </c>
      <c r="CK75" t="str">
        <f t="shared" si="384"/>
        <v>MarCases/DefJuvenile Delinquency</v>
      </c>
      <c r="CL75" t="str">
        <f t="shared" si="384"/>
        <v>MarReopeningsJuvenile Delinquency</v>
      </c>
      <c r="CM75" t="str">
        <f t="shared" si="384"/>
        <v>MarNOA'sJuvenile Delinquency</v>
      </c>
      <c r="CN75" t="str">
        <f t="shared" si="384"/>
        <v>AprCases/DefJuvenile Delinquency</v>
      </c>
      <c r="CO75" t="str">
        <f t="shared" si="384"/>
        <v>AprReopeningsJuvenile Delinquency</v>
      </c>
      <c r="CP75" t="str">
        <f t="shared" si="384"/>
        <v>AprNOA'sJuvenile Delinquency</v>
      </c>
      <c r="CQ75" t="str">
        <f t="shared" si="384"/>
        <v>MayCases/DefJuvenile Delinquency</v>
      </c>
      <c r="CR75" t="str">
        <f t="shared" si="384"/>
        <v>MayReopeningsJuvenile Delinquency</v>
      </c>
      <c r="CS75" t="str">
        <f t="shared" si="384"/>
        <v>MayNOA'sJuvenile Delinquency</v>
      </c>
      <c r="CT75" t="str">
        <f t="shared" si="384"/>
        <v>JunCases/DefJuvenile Delinquency</v>
      </c>
      <c r="CU75" t="str">
        <f t="shared" si="384"/>
        <v>JunReopeningsJuvenile Delinquency</v>
      </c>
      <c r="CV75" t="str">
        <f t="shared" si="384"/>
        <v>JunNOA'sJuvenile Delinquency</v>
      </c>
      <c r="CW75" t="str">
        <f t="shared" si="384"/>
        <v>JulCases/DefJuvenile Delinquency</v>
      </c>
      <c r="CX75" t="str">
        <f t="shared" si="384"/>
        <v>JulReopeningsJuvenile Delinquency</v>
      </c>
      <c r="CY75" t="str">
        <f t="shared" si="384"/>
        <v>JulNOA'sJuvenile Delinquency</v>
      </c>
      <c r="CZ75" t="str">
        <f t="shared" si="384"/>
        <v>AugCases/DefJuvenile Delinquency</v>
      </c>
      <c r="DA75" t="str">
        <f t="shared" si="384"/>
        <v>AugReopeningsJuvenile Delinquency</v>
      </c>
      <c r="DB75" t="str">
        <f t="shared" si="384"/>
        <v>AugNOA'sJuvenile Delinquency</v>
      </c>
      <c r="DC75" t="str">
        <f t="shared" si="384"/>
        <v>SepCases/DefJuvenile Delinquency</v>
      </c>
      <c r="DD75" t="str">
        <f t="shared" si="384"/>
        <v>SepReopeningsJuvenile Delinquency</v>
      </c>
      <c r="DE75" t="str">
        <f t="shared" si="384"/>
        <v>SepNOA'sJuvenile Delinquency</v>
      </c>
      <c r="DF75" t="str">
        <f t="shared" si="384"/>
        <v>OctCases/DefCriminal Traffic</v>
      </c>
      <c r="DG75" t="str">
        <f t="shared" si="384"/>
        <v>OctReopeningsCriminal Traffic</v>
      </c>
      <c r="DH75" t="str">
        <f t="shared" si="384"/>
        <v>OctNOA'sCriminal Traffic</v>
      </c>
      <c r="DI75" t="str">
        <f t="shared" si="384"/>
        <v>NovCases/DefCriminal Traffic</v>
      </c>
      <c r="DJ75" t="str">
        <f t="shared" si="384"/>
        <v>NovReopeningsCriminal Traffic</v>
      </c>
      <c r="DK75" t="str">
        <f t="shared" si="384"/>
        <v>NovNOA'sCriminal Traffic</v>
      </c>
      <c r="DL75" t="str">
        <f t="shared" si="384"/>
        <v>DecCases/DefCriminal Traffic</v>
      </c>
      <c r="DM75" t="str">
        <f t="shared" si="384"/>
        <v>DecReopeningsCriminal Traffic</v>
      </c>
      <c r="DN75" t="str">
        <f t="shared" si="384"/>
        <v>DecNOA'sCriminal Traffic</v>
      </c>
      <c r="DO75" t="str">
        <f t="shared" si="384"/>
        <v>JanCases/DefCriminal Traffic</v>
      </c>
      <c r="DP75" t="str">
        <f t="shared" si="384"/>
        <v>JanReopeningsCriminal Traffic</v>
      </c>
      <c r="DQ75" t="str">
        <f t="shared" si="384"/>
        <v>JanNOA'sCriminal Traffic</v>
      </c>
      <c r="DR75" t="str">
        <f t="shared" si="384"/>
        <v>FebCases/DefCriminal Traffic</v>
      </c>
      <c r="DS75" t="str">
        <f t="shared" si="384"/>
        <v>FebReopeningsCriminal Traffic</v>
      </c>
      <c r="DT75" t="str">
        <f t="shared" si="384"/>
        <v>FebNOA'sCriminal Traffic</v>
      </c>
      <c r="DU75" t="str">
        <f t="shared" si="384"/>
        <v>MarCases/DefCriminal Traffic</v>
      </c>
      <c r="DV75" t="str">
        <f t="shared" si="384"/>
        <v>MarReopeningsCriminal Traffic</v>
      </c>
      <c r="DW75" t="str">
        <f t="shared" si="384"/>
        <v>MarNOA'sCriminal Traffic</v>
      </c>
      <c r="DX75" t="str">
        <f t="shared" si="384"/>
        <v>AprCases/DefCriminal Traffic</v>
      </c>
      <c r="DY75" t="str">
        <f t="shared" si="384"/>
        <v>AprReopeningsCriminal Traffic</v>
      </c>
      <c r="DZ75" t="str">
        <f t="shared" si="384"/>
        <v>AprNOA'sCriminal Traffic</v>
      </c>
      <c r="EA75" t="str">
        <f t="shared" ref="EA75:GL75" si="385">EA73&amp;EA3&amp;EA72</f>
        <v>MayCases/DefCriminal Traffic</v>
      </c>
      <c r="EB75" t="str">
        <f t="shared" si="385"/>
        <v>MayReopeningsCriminal Traffic</v>
      </c>
      <c r="EC75" t="str">
        <f t="shared" si="385"/>
        <v>MayNOA'sCriminal Traffic</v>
      </c>
      <c r="ED75" t="str">
        <f t="shared" si="385"/>
        <v>JunCases/DefCriminal Traffic</v>
      </c>
      <c r="EE75" t="str">
        <f t="shared" si="385"/>
        <v>JunReopeningsCriminal Traffic</v>
      </c>
      <c r="EF75" t="str">
        <f t="shared" si="385"/>
        <v>JunNOA'sCriminal Traffic</v>
      </c>
      <c r="EG75" t="str">
        <f t="shared" si="385"/>
        <v>JulCases/DefCriminal Traffic</v>
      </c>
      <c r="EH75" t="str">
        <f t="shared" si="385"/>
        <v>JulReopeningsCriminal Traffic</v>
      </c>
      <c r="EI75" t="str">
        <f t="shared" si="385"/>
        <v>JulNOA'sCriminal Traffic</v>
      </c>
      <c r="EJ75" t="str">
        <f t="shared" si="385"/>
        <v>AugCases/DefCriminal Traffic</v>
      </c>
      <c r="EK75" t="str">
        <f t="shared" si="385"/>
        <v>AugReopeningsCriminal Traffic</v>
      </c>
      <c r="EL75" t="str">
        <f t="shared" si="385"/>
        <v>AugNOA'sCriminal Traffic</v>
      </c>
      <c r="EM75" t="str">
        <f t="shared" si="385"/>
        <v>SepCases/DefCriminal Traffic</v>
      </c>
      <c r="EN75" t="str">
        <f t="shared" si="385"/>
        <v>SepReopeningsCriminal Traffic</v>
      </c>
      <c r="EO75" t="str">
        <f t="shared" si="385"/>
        <v>SepNOA'sCriminal Traffic</v>
      </c>
      <c r="EP75" t="str">
        <f t="shared" si="385"/>
        <v>OctCases/DefCircuit Civil</v>
      </c>
      <c r="EQ75" t="str">
        <f t="shared" si="385"/>
        <v>OctReopeningsCircuit Civil</v>
      </c>
      <c r="ER75" t="str">
        <f t="shared" si="385"/>
        <v>OctNOA'sCircuit Civil</v>
      </c>
      <c r="ES75" t="str">
        <f t="shared" si="385"/>
        <v>NovCases/DefCircuit Civil</v>
      </c>
      <c r="ET75" t="str">
        <f t="shared" si="385"/>
        <v>NovReopeningsCircuit Civil</v>
      </c>
      <c r="EU75" t="str">
        <f t="shared" si="385"/>
        <v>NovNOA'sCircuit Civil</v>
      </c>
      <c r="EV75" t="str">
        <f t="shared" si="385"/>
        <v>DecCases/DefCircuit Civil</v>
      </c>
      <c r="EW75" t="str">
        <f t="shared" si="385"/>
        <v>DecReopeningsCircuit Civil</v>
      </c>
      <c r="EX75" t="str">
        <f t="shared" si="385"/>
        <v>DecNOA'sCircuit Civil</v>
      </c>
      <c r="EY75" t="str">
        <f t="shared" si="385"/>
        <v>JanCases/DefCircuit Civil</v>
      </c>
      <c r="EZ75" t="str">
        <f t="shared" si="385"/>
        <v>JanReopeningsCircuit Civil</v>
      </c>
      <c r="FA75" t="str">
        <f t="shared" si="385"/>
        <v>JanNOA'sCircuit Civil</v>
      </c>
      <c r="FB75" t="str">
        <f t="shared" si="385"/>
        <v>FebCases/DefCircuit Civil</v>
      </c>
      <c r="FC75" t="str">
        <f t="shared" si="385"/>
        <v>FebReopeningsCircuit Civil</v>
      </c>
      <c r="FD75" t="str">
        <f t="shared" si="385"/>
        <v>FebNOA'sCircuit Civil</v>
      </c>
      <c r="FE75" t="str">
        <f t="shared" si="385"/>
        <v>MarCases/DefCircuit Civil</v>
      </c>
      <c r="FF75" t="str">
        <f t="shared" si="385"/>
        <v>MarReopeningsCircuit Civil</v>
      </c>
      <c r="FG75" t="str">
        <f t="shared" si="385"/>
        <v>MarNOA'sCircuit Civil</v>
      </c>
      <c r="FH75" t="str">
        <f t="shared" si="385"/>
        <v>AprCases/DefCircuit Civil</v>
      </c>
      <c r="FI75" t="str">
        <f t="shared" si="385"/>
        <v>AprReopeningsCircuit Civil</v>
      </c>
      <c r="FJ75" t="str">
        <f t="shared" si="385"/>
        <v>AprNOA'sCircuit Civil</v>
      </c>
      <c r="FK75" t="str">
        <f t="shared" si="385"/>
        <v>MayCases/DefCircuit Civil</v>
      </c>
      <c r="FL75" t="str">
        <f t="shared" si="385"/>
        <v>MayReopeningsCircuit Civil</v>
      </c>
      <c r="FM75" t="str">
        <f t="shared" si="385"/>
        <v>MayNOA'sCircuit Civil</v>
      </c>
      <c r="FN75" t="str">
        <f t="shared" si="385"/>
        <v>JunCases/DefCircuit Civil</v>
      </c>
      <c r="FO75" t="str">
        <f t="shared" si="385"/>
        <v>JunReopeningsCircuit Civil</v>
      </c>
      <c r="FP75" t="str">
        <f t="shared" si="385"/>
        <v>JunNOA'sCircuit Civil</v>
      </c>
      <c r="FQ75" t="str">
        <f t="shared" si="385"/>
        <v>JulCases/DefCircuit Civil</v>
      </c>
      <c r="FR75" t="str">
        <f t="shared" si="385"/>
        <v>JulReopeningsCircuit Civil</v>
      </c>
      <c r="FS75" t="str">
        <f t="shared" si="385"/>
        <v>JulNOA'sCircuit Civil</v>
      </c>
      <c r="FT75" t="str">
        <f t="shared" si="385"/>
        <v>AugCases/DefCircuit Civil</v>
      </c>
      <c r="FU75" t="str">
        <f t="shared" si="385"/>
        <v>AugReopeningsCircuit Civil</v>
      </c>
      <c r="FV75" t="str">
        <f t="shared" si="385"/>
        <v>AugNOA'sCircuit Civil</v>
      </c>
      <c r="FW75" t="str">
        <f t="shared" si="385"/>
        <v>SepCases/DefCircuit Civil</v>
      </c>
      <c r="FX75" t="str">
        <f t="shared" si="385"/>
        <v>SepReopeningsCircuit Civil</v>
      </c>
      <c r="FY75" t="str">
        <f t="shared" si="385"/>
        <v>SepNOA'sCircuit Civil</v>
      </c>
      <c r="FZ75" t="str">
        <f t="shared" si="385"/>
        <v>OctCases/DefCounty Civil</v>
      </c>
      <c r="GA75" t="str">
        <f t="shared" si="385"/>
        <v>OctReopeningsCounty Civil</v>
      </c>
      <c r="GB75" t="str">
        <f t="shared" si="385"/>
        <v>OctNOA'sCounty Civil</v>
      </c>
      <c r="GC75" t="str">
        <f t="shared" si="385"/>
        <v>NovCases/DefCounty Civil</v>
      </c>
      <c r="GD75" t="str">
        <f t="shared" si="385"/>
        <v>NovReopeningsCounty Civil</v>
      </c>
      <c r="GE75" t="str">
        <f t="shared" si="385"/>
        <v>NovNOA'sCounty Civil</v>
      </c>
      <c r="GF75" t="str">
        <f t="shared" si="385"/>
        <v>DecCases/DefCounty Civil</v>
      </c>
      <c r="GG75" t="str">
        <f t="shared" si="385"/>
        <v>DecReopeningsCounty Civil</v>
      </c>
      <c r="GH75" t="str">
        <f t="shared" si="385"/>
        <v>DecNOA'sCounty Civil</v>
      </c>
      <c r="GI75" t="str">
        <f t="shared" si="385"/>
        <v>JanCases/DefCounty Civil</v>
      </c>
      <c r="GJ75" t="str">
        <f t="shared" si="385"/>
        <v>JanReopeningsCounty Civil</v>
      </c>
      <c r="GK75" t="str">
        <f t="shared" si="385"/>
        <v>JanNOA'sCounty Civil</v>
      </c>
      <c r="GL75" t="str">
        <f t="shared" si="385"/>
        <v>FebCases/DefCounty Civil</v>
      </c>
      <c r="GM75" t="str">
        <f t="shared" ref="GM75:IX75" si="386">GM73&amp;GM3&amp;GM72</f>
        <v>FebReopeningsCounty Civil</v>
      </c>
      <c r="GN75" t="str">
        <f t="shared" si="386"/>
        <v>FebNOA'sCounty Civil</v>
      </c>
      <c r="GO75" t="str">
        <f t="shared" si="386"/>
        <v>MarCases/DefCounty Civil</v>
      </c>
      <c r="GP75" t="str">
        <f t="shared" si="386"/>
        <v>MarReopeningsCounty Civil</v>
      </c>
      <c r="GQ75" t="str">
        <f t="shared" si="386"/>
        <v>MarNOA'sCounty Civil</v>
      </c>
      <c r="GR75" t="str">
        <f t="shared" si="386"/>
        <v>AprCases/DefCounty Civil</v>
      </c>
      <c r="GS75" t="str">
        <f t="shared" si="386"/>
        <v>AprReopeningsCounty Civil</v>
      </c>
      <c r="GT75" t="str">
        <f t="shared" si="386"/>
        <v>AprNOA'sCounty Civil</v>
      </c>
      <c r="GU75" t="str">
        <f t="shared" si="386"/>
        <v>MayCases/DefCounty Civil</v>
      </c>
      <c r="GV75" t="str">
        <f t="shared" si="386"/>
        <v>MayReopeningsCounty Civil</v>
      </c>
      <c r="GW75" t="str">
        <f t="shared" si="386"/>
        <v>MayNOA'sCounty Civil</v>
      </c>
      <c r="GX75" t="str">
        <f t="shared" si="386"/>
        <v>JunCases/DefCounty Civil</v>
      </c>
      <c r="GY75" t="str">
        <f t="shared" si="386"/>
        <v>JunReopeningsCounty Civil</v>
      </c>
      <c r="GZ75" t="str">
        <f t="shared" si="386"/>
        <v>JunNOA'sCounty Civil</v>
      </c>
      <c r="HA75" t="str">
        <f t="shared" si="386"/>
        <v>JulCases/DefCounty Civil</v>
      </c>
      <c r="HB75" t="str">
        <f t="shared" si="386"/>
        <v>JulReopeningsCounty Civil</v>
      </c>
      <c r="HC75" t="str">
        <f t="shared" si="386"/>
        <v>JulNOA'sCounty Civil</v>
      </c>
      <c r="HD75" t="str">
        <f t="shared" si="386"/>
        <v>AugCases/DefCounty Civil</v>
      </c>
      <c r="HE75" t="str">
        <f t="shared" si="386"/>
        <v>AugReopeningsCounty Civil</v>
      </c>
      <c r="HF75" t="str">
        <f t="shared" si="386"/>
        <v>AugNOA'sCounty Civil</v>
      </c>
      <c r="HG75" t="str">
        <f t="shared" si="386"/>
        <v>SepCases/DefCounty Civil</v>
      </c>
      <c r="HH75" t="str">
        <f t="shared" si="386"/>
        <v>SepReopeningsCounty Civil</v>
      </c>
      <c r="HI75" t="str">
        <f t="shared" si="386"/>
        <v>SepNOA'sCounty Civil</v>
      </c>
      <c r="HJ75" t="str">
        <f t="shared" si="386"/>
        <v>OctCases/DefCivil Traffic</v>
      </c>
      <c r="HK75" t="str">
        <f t="shared" si="386"/>
        <v>OctReopeningsCivil Traffic</v>
      </c>
      <c r="HL75" t="str">
        <f t="shared" si="386"/>
        <v>OctNOA'sCivil Traffic</v>
      </c>
      <c r="HM75" t="str">
        <f t="shared" si="386"/>
        <v>NovCases/DefCivil Traffic</v>
      </c>
      <c r="HN75" t="str">
        <f t="shared" si="386"/>
        <v>NovReopeningsCivil Traffic</v>
      </c>
      <c r="HO75" t="str">
        <f t="shared" si="386"/>
        <v>NovNOA'sCivil Traffic</v>
      </c>
      <c r="HP75" t="str">
        <f t="shared" si="386"/>
        <v>DecCases/DefCivil Traffic</v>
      </c>
      <c r="HQ75" t="str">
        <f t="shared" si="386"/>
        <v>DecReopeningsCivil Traffic</v>
      </c>
      <c r="HR75" t="str">
        <f t="shared" si="386"/>
        <v>DecNOA'sCivil Traffic</v>
      </c>
      <c r="HS75" t="str">
        <f t="shared" si="386"/>
        <v>JanCases/DefCivil Traffic</v>
      </c>
      <c r="HT75" t="str">
        <f t="shared" si="386"/>
        <v>JanReopeningsCivil Traffic</v>
      </c>
      <c r="HU75" t="str">
        <f t="shared" si="386"/>
        <v>JanNOA'sCivil Traffic</v>
      </c>
      <c r="HV75" t="str">
        <f t="shared" si="386"/>
        <v>FebCases/DefCivil Traffic</v>
      </c>
      <c r="HW75" t="str">
        <f t="shared" si="386"/>
        <v>FebReopeningsCivil Traffic</v>
      </c>
      <c r="HX75" t="str">
        <f t="shared" si="386"/>
        <v>FebNOA'sCivil Traffic</v>
      </c>
      <c r="HY75" t="str">
        <f t="shared" si="386"/>
        <v>MarCases/DefCivil Traffic</v>
      </c>
      <c r="HZ75" t="str">
        <f t="shared" si="386"/>
        <v>MarReopeningsCivil Traffic</v>
      </c>
      <c r="IA75" t="str">
        <f t="shared" si="386"/>
        <v>MarNOA'sCivil Traffic</v>
      </c>
      <c r="IB75" t="str">
        <f t="shared" si="386"/>
        <v>AprCases/DefCivil Traffic</v>
      </c>
      <c r="IC75" t="str">
        <f t="shared" si="386"/>
        <v>AprReopeningsCivil Traffic</v>
      </c>
      <c r="ID75" t="str">
        <f t="shared" si="386"/>
        <v>AprNOA'sCivil Traffic</v>
      </c>
      <c r="IE75" t="str">
        <f t="shared" si="386"/>
        <v>MayCases/DefCivil Traffic</v>
      </c>
      <c r="IF75" t="str">
        <f t="shared" si="386"/>
        <v>MayReopeningsCivil Traffic</v>
      </c>
      <c r="IG75" t="str">
        <f t="shared" si="386"/>
        <v>MayNOA'sCivil Traffic</v>
      </c>
      <c r="IH75" t="str">
        <f t="shared" si="386"/>
        <v>JunCases/DefCivil Traffic</v>
      </c>
      <c r="II75" t="str">
        <f t="shared" si="386"/>
        <v>JunReopeningsCivil Traffic</v>
      </c>
      <c r="IJ75" t="str">
        <f t="shared" si="386"/>
        <v>JunNOA'sCivil Traffic</v>
      </c>
      <c r="IK75" t="str">
        <f t="shared" si="386"/>
        <v>JulCases/DefCivil Traffic</v>
      </c>
      <c r="IL75" t="str">
        <f t="shared" si="386"/>
        <v>JulReopeningsCivil Traffic</v>
      </c>
      <c r="IM75" t="str">
        <f t="shared" si="386"/>
        <v>JulNOA'sCivil Traffic</v>
      </c>
      <c r="IN75" t="str">
        <f t="shared" si="386"/>
        <v>AugCases/DefCivil Traffic</v>
      </c>
      <c r="IO75" t="str">
        <f t="shared" si="386"/>
        <v>AugReopeningsCivil Traffic</v>
      </c>
      <c r="IP75" t="str">
        <f t="shared" si="386"/>
        <v>AugNOA'sCivil Traffic</v>
      </c>
      <c r="IQ75" t="str">
        <f t="shared" si="386"/>
        <v>SepCases/DefCivil Traffic</v>
      </c>
      <c r="IR75" t="str">
        <f t="shared" si="386"/>
        <v>SepReopeningsCivil Traffic</v>
      </c>
      <c r="IS75" t="str">
        <f t="shared" si="386"/>
        <v>SepNOA'sCivil Traffic</v>
      </c>
      <c r="IT75" t="str">
        <f t="shared" si="386"/>
        <v>OctCases/DefProbate</v>
      </c>
      <c r="IU75" t="str">
        <f t="shared" si="386"/>
        <v>OctReopeningsProbate</v>
      </c>
      <c r="IV75" t="str">
        <f t="shared" si="386"/>
        <v>OctNOA'sProbate</v>
      </c>
      <c r="IW75" t="str">
        <f t="shared" si="386"/>
        <v>NovCases/DefProbate</v>
      </c>
      <c r="IX75" t="str">
        <f t="shared" si="386"/>
        <v>NovReopeningsProbate</v>
      </c>
      <c r="IY75" t="str">
        <f t="shared" ref="IY75:LJ75" si="387">IY73&amp;IY3&amp;IY72</f>
        <v>NovNOA'sProbate</v>
      </c>
      <c r="IZ75" t="str">
        <f t="shared" si="387"/>
        <v>DecCases/DefProbate</v>
      </c>
      <c r="JA75" t="str">
        <f t="shared" si="387"/>
        <v>DecReopeningsProbate</v>
      </c>
      <c r="JB75" t="str">
        <f t="shared" si="387"/>
        <v>DecNOA'sProbate</v>
      </c>
      <c r="JC75" t="str">
        <f t="shared" si="387"/>
        <v>JanCases/DefProbate</v>
      </c>
      <c r="JD75" t="str">
        <f t="shared" si="387"/>
        <v>JanReopeningsProbate</v>
      </c>
      <c r="JE75" t="str">
        <f t="shared" si="387"/>
        <v>JanNOA'sProbate</v>
      </c>
      <c r="JF75" t="str">
        <f t="shared" si="387"/>
        <v>FebCases/DefProbate</v>
      </c>
      <c r="JG75" t="str">
        <f t="shared" si="387"/>
        <v>FebReopeningsProbate</v>
      </c>
      <c r="JH75" t="str">
        <f t="shared" si="387"/>
        <v>FebNOA'sProbate</v>
      </c>
      <c r="JI75" t="str">
        <f t="shared" si="387"/>
        <v>MarCases/DefProbate</v>
      </c>
      <c r="JJ75" t="str">
        <f t="shared" si="387"/>
        <v>MarReopeningsProbate</v>
      </c>
      <c r="JK75" t="str">
        <f t="shared" si="387"/>
        <v>MarNOA'sProbate</v>
      </c>
      <c r="JL75" t="str">
        <f t="shared" si="387"/>
        <v>AprCases/DefProbate</v>
      </c>
      <c r="JM75" t="str">
        <f t="shared" si="387"/>
        <v>AprReopeningsProbate</v>
      </c>
      <c r="JN75" t="str">
        <f t="shared" si="387"/>
        <v>AprNOA'sProbate</v>
      </c>
      <c r="JO75" t="str">
        <f t="shared" si="387"/>
        <v>MayCases/DefProbate</v>
      </c>
      <c r="JP75" t="str">
        <f t="shared" si="387"/>
        <v>MayReopeningsProbate</v>
      </c>
      <c r="JQ75" t="str">
        <f t="shared" si="387"/>
        <v>MayNOA'sProbate</v>
      </c>
      <c r="JR75" t="str">
        <f t="shared" si="387"/>
        <v>JunCases/DefProbate</v>
      </c>
      <c r="JS75" t="str">
        <f t="shared" si="387"/>
        <v>JunReopeningsProbate</v>
      </c>
      <c r="JT75" t="str">
        <f t="shared" si="387"/>
        <v>JunNOA'sProbate</v>
      </c>
      <c r="JU75" t="str">
        <f t="shared" si="387"/>
        <v>JulCases/DefProbate</v>
      </c>
      <c r="JV75" t="str">
        <f t="shared" si="387"/>
        <v>JulReopeningsProbate</v>
      </c>
      <c r="JW75" t="str">
        <f t="shared" si="387"/>
        <v>JulNOA'sProbate</v>
      </c>
      <c r="JX75" t="str">
        <f t="shared" si="387"/>
        <v>AugCases/DefProbate</v>
      </c>
      <c r="JY75" t="str">
        <f t="shared" si="387"/>
        <v>AugReopeningsProbate</v>
      </c>
      <c r="JZ75" t="str">
        <f t="shared" si="387"/>
        <v>AugNOA'sProbate</v>
      </c>
      <c r="KA75" t="str">
        <f t="shared" si="387"/>
        <v>SepCases/DefProbate</v>
      </c>
      <c r="KB75" t="str">
        <f t="shared" si="387"/>
        <v>SepReopeningsProbate</v>
      </c>
      <c r="KC75" t="str">
        <f t="shared" si="387"/>
        <v>SepNOA'sProbate</v>
      </c>
      <c r="KD75" t="str">
        <f t="shared" si="387"/>
        <v>OctCases/DefFamily</v>
      </c>
      <c r="KE75" t="str">
        <f t="shared" si="387"/>
        <v>OctReopeningsFamily</v>
      </c>
      <c r="KF75" t="str">
        <f t="shared" si="387"/>
        <v>OctNOA'sFamily</v>
      </c>
      <c r="KG75" t="str">
        <f t="shared" si="387"/>
        <v>NovCases/DefFamily</v>
      </c>
      <c r="KH75" t="str">
        <f t="shared" si="387"/>
        <v>NovReopeningsFamily</v>
      </c>
      <c r="KI75" t="str">
        <f t="shared" si="387"/>
        <v>NovNOA'sFamily</v>
      </c>
      <c r="KJ75" t="str">
        <f t="shared" si="387"/>
        <v>DecCases/DefFamily</v>
      </c>
      <c r="KK75" t="str">
        <f t="shared" si="387"/>
        <v>DecReopeningsFamily</v>
      </c>
      <c r="KL75" t="str">
        <f t="shared" si="387"/>
        <v>DecNOA'sFamily</v>
      </c>
      <c r="KM75" t="str">
        <f t="shared" si="387"/>
        <v>JanCases/DefFamily</v>
      </c>
      <c r="KN75" t="str">
        <f t="shared" si="387"/>
        <v>JanReopeningsFamily</v>
      </c>
      <c r="KO75" t="str">
        <f t="shared" si="387"/>
        <v>JanNOA'sFamily</v>
      </c>
      <c r="KP75" t="str">
        <f t="shared" si="387"/>
        <v>FebCases/DefFamily</v>
      </c>
      <c r="KQ75" t="str">
        <f t="shared" si="387"/>
        <v>FebReopeningsFamily</v>
      </c>
      <c r="KR75" t="str">
        <f t="shared" si="387"/>
        <v>FebNOA'sFamily</v>
      </c>
      <c r="KS75" t="str">
        <f t="shared" si="387"/>
        <v>MarCases/DefFamily</v>
      </c>
      <c r="KT75" t="str">
        <f t="shared" si="387"/>
        <v>MarReopeningsFamily</v>
      </c>
      <c r="KU75" t="str">
        <f t="shared" si="387"/>
        <v>MarNOA'sFamily</v>
      </c>
      <c r="KV75" t="str">
        <f t="shared" si="387"/>
        <v>AprCases/DefFamily</v>
      </c>
      <c r="KW75" t="str">
        <f t="shared" si="387"/>
        <v>AprReopeningsFamily</v>
      </c>
      <c r="KX75" t="str">
        <f t="shared" si="387"/>
        <v>AprNOA'sFamily</v>
      </c>
      <c r="KY75" t="str">
        <f t="shared" si="387"/>
        <v>MayCases/DefFamily</v>
      </c>
      <c r="KZ75" t="str">
        <f t="shared" si="387"/>
        <v>MayReopeningsFamily</v>
      </c>
      <c r="LA75" t="str">
        <f t="shared" si="387"/>
        <v>MayNOA'sFamily</v>
      </c>
      <c r="LB75" t="str">
        <f t="shared" si="387"/>
        <v>JunCases/DefFamily</v>
      </c>
      <c r="LC75" t="str">
        <f t="shared" si="387"/>
        <v>JunReopeningsFamily</v>
      </c>
      <c r="LD75" t="str">
        <f t="shared" si="387"/>
        <v>JunNOA'sFamily</v>
      </c>
      <c r="LE75" t="str">
        <f t="shared" si="387"/>
        <v>JulCases/DefFamily</v>
      </c>
      <c r="LF75" t="str">
        <f t="shared" si="387"/>
        <v>JulReopeningsFamily</v>
      </c>
      <c r="LG75" t="str">
        <f t="shared" si="387"/>
        <v>JulNOA'sFamily</v>
      </c>
      <c r="LH75" t="str">
        <f t="shared" si="387"/>
        <v>AugCases/DefFamily</v>
      </c>
      <c r="LI75" t="str">
        <f t="shared" si="387"/>
        <v>AugReopeningsFamily</v>
      </c>
      <c r="LJ75" t="str">
        <f t="shared" si="387"/>
        <v>AugNOA'sFamily</v>
      </c>
      <c r="LK75" t="str">
        <f t="shared" ref="LK75:MW75" si="388">LK73&amp;LK3&amp;LK72</f>
        <v>SepCases/DefFamily</v>
      </c>
      <c r="LL75" t="str">
        <f t="shared" si="388"/>
        <v>SepReopeningsFamily</v>
      </c>
      <c r="LM75" t="str">
        <f t="shared" si="388"/>
        <v>SepNOA'sFamily</v>
      </c>
      <c r="LN75" t="str">
        <f t="shared" si="388"/>
        <v>OctCases/DefJuvenile Dependency</v>
      </c>
      <c r="LO75" t="str">
        <f t="shared" si="388"/>
        <v>OctReopeningsJuvenile Dependency</v>
      </c>
      <c r="LP75" t="str">
        <f t="shared" si="388"/>
        <v>OctNOA'sJuvenile Dependency</v>
      </c>
      <c r="LQ75" t="str">
        <f t="shared" si="388"/>
        <v>NovCases/DefJuvenile Dependency</v>
      </c>
      <c r="LR75" t="str">
        <f t="shared" si="388"/>
        <v>NovReopeningsJuvenile Dependency</v>
      </c>
      <c r="LS75" t="str">
        <f t="shared" si="388"/>
        <v>NovNOA'sJuvenile Dependency</v>
      </c>
      <c r="LT75" t="str">
        <f t="shared" si="388"/>
        <v>DecCases/DefJuvenile Dependency</v>
      </c>
      <c r="LU75" t="str">
        <f t="shared" si="388"/>
        <v>DecReopeningsJuvenile Dependency</v>
      </c>
      <c r="LV75" t="str">
        <f t="shared" si="388"/>
        <v>DecNOA'sJuvenile Dependency</v>
      </c>
      <c r="LW75" t="str">
        <f t="shared" si="388"/>
        <v>JanCases/DefJuvenile Dependency</v>
      </c>
      <c r="LX75" t="str">
        <f t="shared" si="388"/>
        <v>JanReopeningsJuvenile Dependency</v>
      </c>
      <c r="LY75" t="str">
        <f t="shared" si="388"/>
        <v>JanNOA'sJuvenile Dependency</v>
      </c>
      <c r="LZ75" t="str">
        <f t="shared" si="388"/>
        <v>FebCases/DefJuvenile Dependency</v>
      </c>
      <c r="MA75" t="str">
        <f t="shared" si="388"/>
        <v>FebReopeningsJuvenile Dependency</v>
      </c>
      <c r="MB75" t="str">
        <f t="shared" si="388"/>
        <v>FebNOA'sJuvenile Dependency</v>
      </c>
      <c r="MC75" t="str">
        <f t="shared" si="388"/>
        <v>MarCases/DefJuvenile Dependency</v>
      </c>
      <c r="MD75" t="str">
        <f t="shared" si="388"/>
        <v>MarReopeningsJuvenile Dependency</v>
      </c>
      <c r="ME75" t="str">
        <f t="shared" si="388"/>
        <v>MarNOA'sJuvenile Dependency</v>
      </c>
      <c r="MF75" t="str">
        <f t="shared" si="388"/>
        <v>AprCases/DefJuvenile Dependency</v>
      </c>
      <c r="MG75" t="str">
        <f t="shared" si="388"/>
        <v>AprReopeningsJuvenile Dependency</v>
      </c>
      <c r="MH75" t="str">
        <f t="shared" si="388"/>
        <v>AprNOA'sJuvenile Dependency</v>
      </c>
      <c r="MI75" t="str">
        <f t="shared" si="388"/>
        <v>MayCases/DefJuvenile Dependency</v>
      </c>
      <c r="MJ75" t="str">
        <f t="shared" si="388"/>
        <v>MayReopeningsJuvenile Dependency</v>
      </c>
      <c r="MK75" t="str">
        <f t="shared" si="388"/>
        <v>MayNOA'sJuvenile Dependency</v>
      </c>
      <c r="ML75" t="str">
        <f t="shared" si="388"/>
        <v>JunCases/DefJuvenile Dependency</v>
      </c>
      <c r="MM75" t="str">
        <f t="shared" si="388"/>
        <v>JunReopeningsJuvenile Dependency</v>
      </c>
      <c r="MN75" t="str">
        <f t="shared" si="388"/>
        <v>JunNOA'sJuvenile Dependency</v>
      </c>
      <c r="MO75" t="str">
        <f t="shared" si="388"/>
        <v>JulCases/DefJuvenile Dependency</v>
      </c>
      <c r="MP75" t="str">
        <f t="shared" si="388"/>
        <v>JulReopeningsJuvenile Dependency</v>
      </c>
      <c r="MQ75" t="str">
        <f t="shared" si="388"/>
        <v>JulNOA'sJuvenile Dependency</v>
      </c>
      <c r="MR75" t="str">
        <f t="shared" si="388"/>
        <v>AugCases/DefJuvenile Dependency</v>
      </c>
      <c r="MS75" t="str">
        <f t="shared" si="388"/>
        <v>AugReopeningsJuvenile Dependency</v>
      </c>
      <c r="MT75" t="str">
        <f t="shared" si="388"/>
        <v>AugNOA'sJuvenile Dependency</v>
      </c>
      <c r="MU75" t="str">
        <f t="shared" si="388"/>
        <v>SepCases/DefJuvenile Dependency</v>
      </c>
      <c r="MV75" t="str">
        <f t="shared" si="388"/>
        <v>SepReopeningsJuvenile Dependency</v>
      </c>
      <c r="MW75" t="str">
        <f t="shared" si="388"/>
        <v>SepNOA'sJuvenile Dependency</v>
      </c>
    </row>
    <row r="77" spans="1:403">
      <c r="A77" s="38"/>
    </row>
    <row r="78" spans="1:403">
      <c r="A78" s="38"/>
    </row>
    <row r="79" spans="1:403">
      <c r="A79" s="38"/>
    </row>
  </sheetData>
  <pageMargins left="0.25" right="0.25" top="0.75" bottom="0.75" header="0.3" footer="0.3"/>
  <pageSetup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74"/>
  <sheetViews>
    <sheetView zoomScale="90" zoomScaleNormal="90" workbookViewId="0">
      <pane xSplit="1" ySplit="3" topLeftCell="DH4" activePane="bottomRight" state="frozen"/>
      <selection pane="topRight" activeCell="B1" sqref="B1"/>
      <selection pane="bottomLeft" activeCell="A4" sqref="A4"/>
      <selection pane="bottomRight" activeCell="B4" sqref="B4"/>
    </sheetView>
  </sheetViews>
  <sheetFormatPr defaultRowHeight="15"/>
  <cols>
    <col min="1" max="1" width="13.5703125" customWidth="1"/>
    <col min="2" max="2" width="18.85546875" customWidth="1"/>
    <col min="3" max="121" width="17.85546875" customWidth="1"/>
  </cols>
  <sheetData>
    <row r="1" spans="1:121" ht="57" customHeight="1">
      <c r="A1" s="445" t="s">
        <v>33</v>
      </c>
      <c r="B1" s="448" t="s">
        <v>352</v>
      </c>
      <c r="C1" s="448"/>
      <c r="D1" s="448"/>
      <c r="E1" s="449"/>
      <c r="F1" s="448" t="s">
        <v>353</v>
      </c>
      <c r="G1" s="448"/>
      <c r="H1" s="448"/>
      <c r="I1" s="449"/>
      <c r="J1" s="448" t="s">
        <v>354</v>
      </c>
      <c r="K1" s="448"/>
      <c r="L1" s="448"/>
      <c r="M1" s="449"/>
      <c r="N1" s="448" t="s">
        <v>129</v>
      </c>
      <c r="O1" s="448"/>
      <c r="P1" s="448"/>
      <c r="Q1" s="449"/>
      <c r="R1" s="450" t="s">
        <v>355</v>
      </c>
      <c r="S1" s="450"/>
      <c r="T1" s="450"/>
      <c r="U1" s="451"/>
      <c r="V1" s="450" t="s">
        <v>356</v>
      </c>
      <c r="W1" s="450"/>
      <c r="X1" s="450"/>
      <c r="Y1" s="451"/>
      <c r="Z1" s="450" t="s">
        <v>132</v>
      </c>
      <c r="AA1" s="450"/>
      <c r="AB1" s="450"/>
      <c r="AC1" s="451"/>
      <c r="AD1" s="450" t="s">
        <v>357</v>
      </c>
      <c r="AE1" s="450"/>
      <c r="AF1" s="450"/>
      <c r="AG1" s="451"/>
      <c r="AH1" s="450" t="s">
        <v>358</v>
      </c>
      <c r="AI1" s="450"/>
      <c r="AJ1" s="450"/>
      <c r="AK1" s="451"/>
      <c r="AL1" s="452" t="s">
        <v>359</v>
      </c>
      <c r="AM1" s="450"/>
      <c r="AN1" s="450"/>
      <c r="AO1" s="451"/>
      <c r="AP1" s="443" t="s">
        <v>352</v>
      </c>
      <c r="AQ1" s="444"/>
      <c r="AR1" s="444"/>
      <c r="AS1" s="444"/>
      <c r="AT1" s="444"/>
      <c r="AU1" s="444"/>
      <c r="AV1" s="444"/>
      <c r="AW1" s="444"/>
      <c r="AX1" s="443" t="s">
        <v>353</v>
      </c>
      <c r="AY1" s="444"/>
      <c r="AZ1" s="444"/>
      <c r="BA1" s="444"/>
      <c r="BB1" s="444"/>
      <c r="BC1" s="444"/>
      <c r="BD1" s="444"/>
      <c r="BE1" s="444"/>
      <c r="BF1" s="443" t="s">
        <v>354</v>
      </c>
      <c r="BG1" s="444"/>
      <c r="BH1" s="444"/>
      <c r="BI1" s="444"/>
      <c r="BJ1" s="444"/>
      <c r="BK1" s="444"/>
      <c r="BL1" s="444"/>
      <c r="BM1" s="444"/>
      <c r="BN1" s="443" t="s">
        <v>129</v>
      </c>
      <c r="BO1" s="444"/>
      <c r="BP1" s="444"/>
      <c r="BQ1" s="444"/>
      <c r="BR1" s="444"/>
      <c r="BS1" s="444"/>
      <c r="BT1" s="444"/>
      <c r="BU1" s="444"/>
      <c r="BV1" s="441" t="s">
        <v>355</v>
      </c>
      <c r="BW1" s="442"/>
      <c r="BX1" s="442"/>
      <c r="BY1" s="442"/>
      <c r="BZ1" s="442"/>
      <c r="CA1" s="442"/>
      <c r="CB1" s="442"/>
      <c r="CC1" s="442"/>
      <c r="CD1" s="441" t="s">
        <v>356</v>
      </c>
      <c r="CE1" s="442"/>
      <c r="CF1" s="442"/>
      <c r="CG1" s="442"/>
      <c r="CH1" s="442"/>
      <c r="CI1" s="442"/>
      <c r="CJ1" s="442"/>
      <c r="CK1" s="442"/>
      <c r="CL1" s="441" t="s">
        <v>132</v>
      </c>
      <c r="CM1" s="442"/>
      <c r="CN1" s="442"/>
      <c r="CO1" s="442"/>
      <c r="CP1" s="442"/>
      <c r="CQ1" s="442"/>
      <c r="CR1" s="442"/>
      <c r="CS1" s="442"/>
      <c r="CT1" s="441" t="s">
        <v>360</v>
      </c>
      <c r="CU1" s="442"/>
      <c r="CV1" s="442"/>
      <c r="CW1" s="442"/>
      <c r="CX1" s="442"/>
      <c r="CY1" s="442"/>
      <c r="CZ1" s="442"/>
      <c r="DA1" s="442"/>
      <c r="DB1" s="441" t="s">
        <v>358</v>
      </c>
      <c r="DC1" s="442"/>
      <c r="DD1" s="442"/>
      <c r="DE1" s="442"/>
      <c r="DF1" s="442"/>
      <c r="DG1" s="442"/>
      <c r="DH1" s="442"/>
      <c r="DI1" s="442"/>
      <c r="DJ1" s="441" t="s">
        <v>359</v>
      </c>
      <c r="DK1" s="442"/>
      <c r="DL1" s="442"/>
      <c r="DM1" s="442"/>
      <c r="DN1" s="442"/>
      <c r="DO1" s="442"/>
      <c r="DP1" s="442"/>
      <c r="DQ1" s="442"/>
    </row>
    <row r="2" spans="1:121" s="279" customFormat="1" ht="30" customHeight="1">
      <c r="A2" s="446"/>
      <c r="B2" s="348" t="s">
        <v>361</v>
      </c>
      <c r="C2" s="349" t="s">
        <v>362</v>
      </c>
      <c r="D2" s="349" t="s">
        <v>363</v>
      </c>
      <c r="E2" s="349" t="s">
        <v>364</v>
      </c>
      <c r="F2" s="348" t="s">
        <v>361</v>
      </c>
      <c r="G2" s="349" t="s">
        <v>362</v>
      </c>
      <c r="H2" s="349" t="s">
        <v>363</v>
      </c>
      <c r="I2" s="349" t="s">
        <v>364</v>
      </c>
      <c r="J2" s="348" t="s">
        <v>361</v>
      </c>
      <c r="K2" s="349" t="s">
        <v>362</v>
      </c>
      <c r="L2" s="349" t="s">
        <v>363</v>
      </c>
      <c r="M2" s="349" t="s">
        <v>364</v>
      </c>
      <c r="N2" s="348" t="s">
        <v>361</v>
      </c>
      <c r="O2" s="349" t="s">
        <v>362</v>
      </c>
      <c r="P2" s="349" t="s">
        <v>363</v>
      </c>
      <c r="Q2" s="349" t="s">
        <v>364</v>
      </c>
      <c r="R2" s="348" t="s">
        <v>361</v>
      </c>
      <c r="S2" s="349" t="s">
        <v>362</v>
      </c>
      <c r="T2" s="349" t="s">
        <v>363</v>
      </c>
      <c r="U2" s="349" t="s">
        <v>364</v>
      </c>
      <c r="V2" s="348" t="s">
        <v>361</v>
      </c>
      <c r="W2" s="349" t="s">
        <v>362</v>
      </c>
      <c r="X2" s="349" t="s">
        <v>363</v>
      </c>
      <c r="Y2" s="349" t="s">
        <v>364</v>
      </c>
      <c r="Z2" s="348" t="s">
        <v>361</v>
      </c>
      <c r="AA2" s="349" t="s">
        <v>362</v>
      </c>
      <c r="AB2" s="349" t="s">
        <v>363</v>
      </c>
      <c r="AC2" s="349" t="s">
        <v>364</v>
      </c>
      <c r="AD2" s="348" t="s">
        <v>361</v>
      </c>
      <c r="AE2" s="349" t="s">
        <v>362</v>
      </c>
      <c r="AF2" s="349" t="s">
        <v>363</v>
      </c>
      <c r="AG2" s="349" t="s">
        <v>364</v>
      </c>
      <c r="AH2" s="348" t="s">
        <v>361</v>
      </c>
      <c r="AI2" s="349" t="s">
        <v>362</v>
      </c>
      <c r="AJ2" s="349" t="s">
        <v>363</v>
      </c>
      <c r="AK2" s="349" t="s">
        <v>364</v>
      </c>
      <c r="AL2" s="348" t="s">
        <v>361</v>
      </c>
      <c r="AM2" s="349" t="s">
        <v>362</v>
      </c>
      <c r="AN2" s="349" t="s">
        <v>363</v>
      </c>
      <c r="AO2" s="349" t="s">
        <v>364</v>
      </c>
      <c r="AP2" s="348" t="s">
        <v>361</v>
      </c>
      <c r="AQ2" s="349" t="s">
        <v>362</v>
      </c>
      <c r="AR2" s="349" t="s">
        <v>363</v>
      </c>
      <c r="AS2" s="349" t="s">
        <v>364</v>
      </c>
      <c r="AT2" s="348" t="s">
        <v>361</v>
      </c>
      <c r="AU2" s="349" t="s">
        <v>362</v>
      </c>
      <c r="AV2" s="349" t="s">
        <v>363</v>
      </c>
      <c r="AW2" s="349" t="s">
        <v>364</v>
      </c>
      <c r="AX2" s="348" t="s">
        <v>361</v>
      </c>
      <c r="AY2" s="349" t="s">
        <v>362</v>
      </c>
      <c r="AZ2" s="349" t="s">
        <v>363</v>
      </c>
      <c r="BA2" s="349" t="s">
        <v>364</v>
      </c>
      <c r="BB2" s="348" t="s">
        <v>361</v>
      </c>
      <c r="BC2" s="349" t="s">
        <v>362</v>
      </c>
      <c r="BD2" s="349" t="s">
        <v>363</v>
      </c>
      <c r="BE2" s="349" t="s">
        <v>364</v>
      </c>
      <c r="BF2" s="348" t="s">
        <v>361</v>
      </c>
      <c r="BG2" s="349" t="s">
        <v>362</v>
      </c>
      <c r="BH2" s="349" t="s">
        <v>363</v>
      </c>
      <c r="BI2" s="349" t="s">
        <v>364</v>
      </c>
      <c r="BJ2" s="348" t="s">
        <v>361</v>
      </c>
      <c r="BK2" s="349" t="s">
        <v>362</v>
      </c>
      <c r="BL2" s="349" t="s">
        <v>363</v>
      </c>
      <c r="BM2" s="349" t="s">
        <v>364</v>
      </c>
      <c r="BN2" s="348" t="s">
        <v>361</v>
      </c>
      <c r="BO2" s="349" t="s">
        <v>362</v>
      </c>
      <c r="BP2" s="349" t="s">
        <v>363</v>
      </c>
      <c r="BQ2" s="349" t="s">
        <v>364</v>
      </c>
      <c r="BR2" s="348" t="s">
        <v>361</v>
      </c>
      <c r="BS2" s="349" t="s">
        <v>362</v>
      </c>
      <c r="BT2" s="349" t="s">
        <v>363</v>
      </c>
      <c r="BU2" s="349" t="s">
        <v>364</v>
      </c>
      <c r="BV2" s="348" t="s">
        <v>361</v>
      </c>
      <c r="BW2" s="349" t="s">
        <v>362</v>
      </c>
      <c r="BX2" s="349" t="s">
        <v>363</v>
      </c>
      <c r="BY2" s="349" t="s">
        <v>364</v>
      </c>
      <c r="BZ2" s="348" t="s">
        <v>361</v>
      </c>
      <c r="CA2" s="349" t="s">
        <v>362</v>
      </c>
      <c r="CB2" s="349" t="s">
        <v>363</v>
      </c>
      <c r="CC2" s="349" t="s">
        <v>364</v>
      </c>
      <c r="CD2" s="348" t="s">
        <v>361</v>
      </c>
      <c r="CE2" s="349" t="s">
        <v>362</v>
      </c>
      <c r="CF2" s="349" t="s">
        <v>363</v>
      </c>
      <c r="CG2" s="349" t="s">
        <v>364</v>
      </c>
      <c r="CH2" s="348" t="s">
        <v>361</v>
      </c>
      <c r="CI2" s="349" t="s">
        <v>362</v>
      </c>
      <c r="CJ2" s="349" t="s">
        <v>363</v>
      </c>
      <c r="CK2" s="349" t="s">
        <v>364</v>
      </c>
      <c r="CL2" s="348" t="s">
        <v>361</v>
      </c>
      <c r="CM2" s="349" t="s">
        <v>362</v>
      </c>
      <c r="CN2" s="349" t="s">
        <v>363</v>
      </c>
      <c r="CO2" s="349" t="s">
        <v>364</v>
      </c>
      <c r="CP2" s="348" t="s">
        <v>361</v>
      </c>
      <c r="CQ2" s="349" t="s">
        <v>362</v>
      </c>
      <c r="CR2" s="349" t="s">
        <v>363</v>
      </c>
      <c r="CS2" s="349" t="s">
        <v>364</v>
      </c>
      <c r="CT2" s="348" t="s">
        <v>361</v>
      </c>
      <c r="CU2" s="349" t="s">
        <v>362</v>
      </c>
      <c r="CV2" s="349" t="s">
        <v>363</v>
      </c>
      <c r="CW2" s="349" t="s">
        <v>364</v>
      </c>
      <c r="CX2" s="348" t="s">
        <v>361</v>
      </c>
      <c r="CY2" s="349" t="s">
        <v>362</v>
      </c>
      <c r="CZ2" s="349" t="s">
        <v>363</v>
      </c>
      <c r="DA2" s="349" t="s">
        <v>364</v>
      </c>
      <c r="DB2" s="348" t="s">
        <v>361</v>
      </c>
      <c r="DC2" s="349" t="s">
        <v>362</v>
      </c>
      <c r="DD2" s="349" t="s">
        <v>363</v>
      </c>
      <c r="DE2" s="349" t="s">
        <v>364</v>
      </c>
      <c r="DF2" s="348" t="s">
        <v>361</v>
      </c>
      <c r="DG2" s="349" t="s">
        <v>362</v>
      </c>
      <c r="DH2" s="349" t="s">
        <v>363</v>
      </c>
      <c r="DI2" s="349" t="s">
        <v>364</v>
      </c>
      <c r="DJ2" s="348" t="s">
        <v>361</v>
      </c>
      <c r="DK2" s="349" t="s">
        <v>362</v>
      </c>
      <c r="DL2" s="349" t="s">
        <v>363</v>
      </c>
      <c r="DM2" s="349" t="s">
        <v>364</v>
      </c>
      <c r="DN2" s="348" t="s">
        <v>361</v>
      </c>
      <c r="DO2" s="349" t="s">
        <v>362</v>
      </c>
      <c r="DP2" s="349" t="s">
        <v>363</v>
      </c>
      <c r="DQ2" s="349" t="s">
        <v>364</v>
      </c>
    </row>
    <row r="3" spans="1:121" s="279" customFormat="1" ht="15.75" thickBot="1">
      <c r="A3" s="447"/>
      <c r="B3" s="318" t="s">
        <v>365</v>
      </c>
      <c r="C3" s="318" t="s">
        <v>365</v>
      </c>
      <c r="D3" s="318" t="s">
        <v>365</v>
      </c>
      <c r="E3" s="319" t="s">
        <v>365</v>
      </c>
      <c r="F3" s="318" t="s">
        <v>366</v>
      </c>
      <c r="G3" s="318" t="s">
        <v>366</v>
      </c>
      <c r="H3" s="318" t="s">
        <v>366</v>
      </c>
      <c r="I3" s="319" t="s">
        <v>366</v>
      </c>
      <c r="J3" s="318" t="s">
        <v>365</v>
      </c>
      <c r="K3" s="318" t="s">
        <v>365</v>
      </c>
      <c r="L3" s="318" t="s">
        <v>365</v>
      </c>
      <c r="M3" s="319" t="s">
        <v>365</v>
      </c>
      <c r="N3" s="318" t="s">
        <v>366</v>
      </c>
      <c r="O3" s="318" t="s">
        <v>366</v>
      </c>
      <c r="P3" s="318" t="s">
        <v>366</v>
      </c>
      <c r="Q3" s="319" t="s">
        <v>366</v>
      </c>
      <c r="R3" s="318" t="s">
        <v>365</v>
      </c>
      <c r="S3" s="318" t="s">
        <v>365</v>
      </c>
      <c r="T3" s="318" t="s">
        <v>365</v>
      </c>
      <c r="U3" s="319" t="s">
        <v>365</v>
      </c>
      <c r="V3" s="318" t="s">
        <v>365</v>
      </c>
      <c r="W3" s="318" t="s">
        <v>365</v>
      </c>
      <c r="X3" s="318" t="s">
        <v>365</v>
      </c>
      <c r="Y3" s="319" t="s">
        <v>365</v>
      </c>
      <c r="Z3" s="318" t="s">
        <v>367</v>
      </c>
      <c r="AA3" s="318" t="s">
        <v>367</v>
      </c>
      <c r="AB3" s="318" t="s">
        <v>367</v>
      </c>
      <c r="AC3" s="319" t="s">
        <v>367</v>
      </c>
      <c r="AD3" s="318" t="s">
        <v>365</v>
      </c>
      <c r="AE3" s="318" t="s">
        <v>365</v>
      </c>
      <c r="AF3" s="318" t="s">
        <v>365</v>
      </c>
      <c r="AG3" s="319" t="s">
        <v>365</v>
      </c>
      <c r="AH3" s="318" t="s">
        <v>366</v>
      </c>
      <c r="AI3" s="318" t="s">
        <v>366</v>
      </c>
      <c r="AJ3" s="318" t="s">
        <v>366</v>
      </c>
      <c r="AK3" s="319" t="s">
        <v>366</v>
      </c>
      <c r="AL3" s="317" t="s">
        <v>365</v>
      </c>
      <c r="AM3" s="318" t="s">
        <v>365</v>
      </c>
      <c r="AN3" s="318" t="s">
        <v>365</v>
      </c>
      <c r="AO3" s="319" t="s">
        <v>365</v>
      </c>
      <c r="AP3" s="317" t="s">
        <v>368</v>
      </c>
      <c r="AQ3" s="318" t="s">
        <v>366</v>
      </c>
      <c r="AR3" s="317" t="s">
        <v>368</v>
      </c>
      <c r="AS3" s="318" t="s">
        <v>366</v>
      </c>
      <c r="AT3" s="317" t="s">
        <v>368</v>
      </c>
      <c r="AU3" s="318" t="s">
        <v>366</v>
      </c>
      <c r="AV3" s="317" t="s">
        <v>368</v>
      </c>
      <c r="AW3" s="318" t="s">
        <v>366</v>
      </c>
      <c r="AX3" s="317" t="s">
        <v>368</v>
      </c>
      <c r="AY3" s="318" t="s">
        <v>366</v>
      </c>
      <c r="AZ3" s="317" t="s">
        <v>368</v>
      </c>
      <c r="BA3" s="318" t="s">
        <v>366</v>
      </c>
      <c r="BB3" s="317" t="s">
        <v>368</v>
      </c>
      <c r="BC3" s="318" t="s">
        <v>366</v>
      </c>
      <c r="BD3" s="317" t="s">
        <v>368</v>
      </c>
      <c r="BE3" s="318" t="s">
        <v>366</v>
      </c>
      <c r="BF3" s="317" t="s">
        <v>368</v>
      </c>
      <c r="BG3" s="318" t="s">
        <v>366</v>
      </c>
      <c r="BH3" s="317" t="s">
        <v>368</v>
      </c>
      <c r="BI3" s="318" t="s">
        <v>366</v>
      </c>
      <c r="BJ3" s="317" t="s">
        <v>368</v>
      </c>
      <c r="BK3" s="318" t="s">
        <v>366</v>
      </c>
      <c r="BL3" s="317" t="s">
        <v>368</v>
      </c>
      <c r="BM3" s="318" t="s">
        <v>366</v>
      </c>
      <c r="BN3" s="317" t="s">
        <v>368</v>
      </c>
      <c r="BO3" s="318" t="s">
        <v>366</v>
      </c>
      <c r="BP3" s="317" t="s">
        <v>368</v>
      </c>
      <c r="BQ3" s="318" t="s">
        <v>366</v>
      </c>
      <c r="BR3" s="317" t="s">
        <v>368</v>
      </c>
      <c r="BS3" s="318" t="s">
        <v>366</v>
      </c>
      <c r="BT3" s="317" t="s">
        <v>368</v>
      </c>
      <c r="BU3" s="318" t="s">
        <v>366</v>
      </c>
      <c r="BV3" s="317" t="s">
        <v>368</v>
      </c>
      <c r="BW3" s="318" t="s">
        <v>366</v>
      </c>
      <c r="BX3" s="317" t="s">
        <v>368</v>
      </c>
      <c r="BY3" s="318" t="s">
        <v>366</v>
      </c>
      <c r="BZ3" s="317" t="s">
        <v>368</v>
      </c>
      <c r="CA3" s="318" t="s">
        <v>366</v>
      </c>
      <c r="CB3" s="317" t="s">
        <v>368</v>
      </c>
      <c r="CC3" s="318" t="s">
        <v>366</v>
      </c>
      <c r="CD3" s="317" t="s">
        <v>368</v>
      </c>
      <c r="CE3" s="318" t="s">
        <v>366</v>
      </c>
      <c r="CF3" s="317" t="s">
        <v>368</v>
      </c>
      <c r="CG3" s="318" t="s">
        <v>366</v>
      </c>
      <c r="CH3" s="317" t="s">
        <v>368</v>
      </c>
      <c r="CI3" s="318" t="s">
        <v>366</v>
      </c>
      <c r="CJ3" s="317" t="s">
        <v>368</v>
      </c>
      <c r="CK3" s="318" t="s">
        <v>366</v>
      </c>
      <c r="CL3" s="317" t="s">
        <v>368</v>
      </c>
      <c r="CM3" s="318" t="s">
        <v>366</v>
      </c>
      <c r="CN3" s="317" t="s">
        <v>368</v>
      </c>
      <c r="CO3" s="318" t="s">
        <v>366</v>
      </c>
      <c r="CP3" s="317" t="s">
        <v>368</v>
      </c>
      <c r="CQ3" s="318" t="s">
        <v>366</v>
      </c>
      <c r="CR3" s="317" t="s">
        <v>368</v>
      </c>
      <c r="CS3" s="318" t="s">
        <v>366</v>
      </c>
      <c r="CT3" s="317" t="s">
        <v>368</v>
      </c>
      <c r="CU3" s="318" t="s">
        <v>366</v>
      </c>
      <c r="CV3" s="317" t="s">
        <v>368</v>
      </c>
      <c r="CW3" s="318" t="s">
        <v>366</v>
      </c>
      <c r="CX3" s="317" t="s">
        <v>368</v>
      </c>
      <c r="CY3" s="318" t="s">
        <v>366</v>
      </c>
      <c r="CZ3" s="317" t="s">
        <v>368</v>
      </c>
      <c r="DA3" s="318" t="s">
        <v>366</v>
      </c>
      <c r="DB3" s="317" t="s">
        <v>368</v>
      </c>
      <c r="DC3" s="318" t="s">
        <v>366</v>
      </c>
      <c r="DD3" s="317" t="s">
        <v>368</v>
      </c>
      <c r="DE3" s="318" t="s">
        <v>366</v>
      </c>
      <c r="DF3" s="317" t="s">
        <v>368</v>
      </c>
      <c r="DG3" s="318" t="s">
        <v>366</v>
      </c>
      <c r="DH3" s="317" t="s">
        <v>368</v>
      </c>
      <c r="DI3" s="318" t="s">
        <v>366</v>
      </c>
      <c r="DJ3" s="317" t="s">
        <v>368</v>
      </c>
      <c r="DK3" s="318" t="s">
        <v>366</v>
      </c>
      <c r="DL3" s="317" t="s">
        <v>368</v>
      </c>
      <c r="DM3" s="318" t="s">
        <v>366</v>
      </c>
      <c r="DN3" s="317" t="s">
        <v>368</v>
      </c>
      <c r="DO3" s="318" t="s">
        <v>366</v>
      </c>
      <c r="DP3" s="317" t="s">
        <v>368</v>
      </c>
      <c r="DQ3" s="318" t="s">
        <v>366</v>
      </c>
    </row>
    <row r="4" spans="1:121">
      <c r="A4" t="s">
        <v>47</v>
      </c>
      <c r="B4">
        <v>1040</v>
      </c>
      <c r="F4">
        <v>1061</v>
      </c>
      <c r="J4">
        <v>250</v>
      </c>
      <c r="N4">
        <v>638</v>
      </c>
      <c r="R4">
        <v>367</v>
      </c>
      <c r="V4">
        <v>937</v>
      </c>
      <c r="Z4">
        <v>7019</v>
      </c>
      <c r="AD4">
        <v>594</v>
      </c>
      <c r="AH4">
        <v>704</v>
      </c>
      <c r="AL4">
        <v>48</v>
      </c>
      <c r="AP4">
        <v>36209</v>
      </c>
      <c r="AQ4">
        <v>36145</v>
      </c>
      <c r="AX4">
        <v>15927</v>
      </c>
      <c r="AY4">
        <v>15830</v>
      </c>
      <c r="BF4">
        <v>7967</v>
      </c>
      <c r="BG4">
        <v>7912</v>
      </c>
      <c r="BN4">
        <v>14801</v>
      </c>
      <c r="BO4">
        <v>14685</v>
      </c>
      <c r="BV4">
        <v>16116</v>
      </c>
      <c r="BW4">
        <v>16067</v>
      </c>
      <c r="CD4">
        <v>15317</v>
      </c>
      <c r="CE4">
        <v>15311</v>
      </c>
      <c r="CL4">
        <v>98717</v>
      </c>
      <c r="CM4">
        <v>98659</v>
      </c>
      <c r="CT4">
        <v>6957</v>
      </c>
      <c r="CU4">
        <v>6938</v>
      </c>
      <c r="DB4">
        <v>21713</v>
      </c>
      <c r="DC4">
        <v>21495</v>
      </c>
      <c r="DJ4">
        <v>3577</v>
      </c>
      <c r="DK4">
        <v>3576</v>
      </c>
    </row>
    <row r="5" spans="1:121">
      <c r="A5" t="s">
        <v>48</v>
      </c>
      <c r="B5">
        <v>85</v>
      </c>
      <c r="F5">
        <v>152</v>
      </c>
      <c r="J5">
        <v>23</v>
      </c>
      <c r="N5">
        <v>78</v>
      </c>
      <c r="R5">
        <v>41</v>
      </c>
      <c r="V5">
        <v>82</v>
      </c>
      <c r="Z5">
        <v>723</v>
      </c>
      <c r="AD5">
        <v>47</v>
      </c>
      <c r="AH5">
        <v>83</v>
      </c>
      <c r="AL5">
        <v>26</v>
      </c>
      <c r="AP5">
        <v>2422</v>
      </c>
      <c r="AQ5">
        <v>2384</v>
      </c>
      <c r="AX5">
        <v>2463</v>
      </c>
      <c r="AY5">
        <v>2229</v>
      </c>
      <c r="BF5">
        <v>391</v>
      </c>
      <c r="BG5">
        <v>363</v>
      </c>
      <c r="BN5">
        <v>1446</v>
      </c>
      <c r="BO5">
        <v>1222</v>
      </c>
      <c r="BV5">
        <v>681</v>
      </c>
      <c r="BW5">
        <v>675</v>
      </c>
      <c r="CD5">
        <v>547</v>
      </c>
      <c r="CE5">
        <v>547</v>
      </c>
      <c r="CL5">
        <v>5934</v>
      </c>
      <c r="CM5">
        <v>5595</v>
      </c>
      <c r="CT5">
        <v>304</v>
      </c>
      <c r="CU5">
        <v>304</v>
      </c>
      <c r="DB5">
        <v>1006</v>
      </c>
      <c r="DC5">
        <v>1001</v>
      </c>
      <c r="DJ5">
        <v>376</v>
      </c>
      <c r="DK5">
        <v>369</v>
      </c>
    </row>
    <row r="6" spans="1:121">
      <c r="A6" t="s">
        <v>49</v>
      </c>
      <c r="B6">
        <v>1314</v>
      </c>
      <c r="F6">
        <v>1809</v>
      </c>
      <c r="J6">
        <v>230</v>
      </c>
      <c r="N6">
        <v>1005</v>
      </c>
      <c r="R6">
        <v>313</v>
      </c>
      <c r="V6">
        <v>713</v>
      </c>
      <c r="Z6">
        <v>4805</v>
      </c>
      <c r="AD6">
        <v>340</v>
      </c>
      <c r="AH6">
        <v>691</v>
      </c>
      <c r="AL6">
        <v>63</v>
      </c>
      <c r="AP6">
        <v>109244</v>
      </c>
      <c r="AQ6">
        <v>104191</v>
      </c>
      <c r="AX6">
        <v>71413</v>
      </c>
      <c r="AY6">
        <v>66501</v>
      </c>
      <c r="BF6">
        <v>12550</v>
      </c>
      <c r="BG6">
        <v>12468</v>
      </c>
      <c r="BN6">
        <v>39227</v>
      </c>
      <c r="BO6">
        <v>37776</v>
      </c>
      <c r="BV6">
        <v>18080</v>
      </c>
      <c r="BW6">
        <v>18007</v>
      </c>
      <c r="CD6">
        <v>15554</v>
      </c>
      <c r="CE6">
        <v>15391</v>
      </c>
      <c r="CL6">
        <v>88557</v>
      </c>
      <c r="CM6">
        <v>86302</v>
      </c>
      <c r="CT6">
        <v>6137</v>
      </c>
      <c r="CU6">
        <v>6060</v>
      </c>
      <c r="DB6">
        <v>32553</v>
      </c>
      <c r="DC6">
        <v>32329</v>
      </c>
      <c r="DJ6">
        <v>8603</v>
      </c>
      <c r="DK6">
        <v>8574</v>
      </c>
    </row>
    <row r="7" spans="1:121">
      <c r="A7" t="s">
        <v>50</v>
      </c>
    </row>
    <row r="8" spans="1:121">
      <c r="A8" t="s">
        <v>51</v>
      </c>
      <c r="B8">
        <v>1940</v>
      </c>
      <c r="C8">
        <v>1465</v>
      </c>
      <c r="F8">
        <v>2231</v>
      </c>
      <c r="G8">
        <v>1610</v>
      </c>
      <c r="J8">
        <v>440</v>
      </c>
      <c r="K8">
        <v>306</v>
      </c>
      <c r="N8">
        <v>1345</v>
      </c>
      <c r="O8">
        <v>1082</v>
      </c>
      <c r="R8">
        <v>753</v>
      </c>
      <c r="S8">
        <v>601</v>
      </c>
      <c r="V8">
        <v>1931</v>
      </c>
      <c r="W8">
        <v>1560</v>
      </c>
      <c r="Z8">
        <v>7759</v>
      </c>
      <c r="AA8">
        <v>6662</v>
      </c>
      <c r="AD8">
        <v>1146</v>
      </c>
      <c r="AE8">
        <v>753</v>
      </c>
      <c r="AH8">
        <v>1644</v>
      </c>
      <c r="AI8">
        <v>1144</v>
      </c>
      <c r="AL8">
        <v>93</v>
      </c>
      <c r="AM8">
        <v>65</v>
      </c>
      <c r="AP8">
        <v>77338</v>
      </c>
      <c r="AQ8">
        <v>73995</v>
      </c>
      <c r="AR8">
        <v>59025</v>
      </c>
      <c r="AS8">
        <v>56223</v>
      </c>
      <c r="AX8">
        <v>40586</v>
      </c>
      <c r="AY8">
        <v>38842</v>
      </c>
      <c r="AZ8">
        <v>27989</v>
      </c>
      <c r="BA8">
        <v>26868</v>
      </c>
      <c r="BF8">
        <v>20766</v>
      </c>
      <c r="BG8">
        <v>20706</v>
      </c>
      <c r="BH8">
        <v>15053</v>
      </c>
      <c r="BI8">
        <v>15006</v>
      </c>
      <c r="BN8">
        <v>31938</v>
      </c>
      <c r="BO8">
        <v>30394</v>
      </c>
      <c r="BP8">
        <v>23829</v>
      </c>
      <c r="BQ8">
        <v>22698</v>
      </c>
      <c r="BV8">
        <v>39064</v>
      </c>
      <c r="BW8">
        <v>38560</v>
      </c>
      <c r="BX8">
        <v>28510</v>
      </c>
      <c r="BY8">
        <v>27976</v>
      </c>
      <c r="CD8">
        <v>21224</v>
      </c>
      <c r="CE8">
        <v>20808</v>
      </c>
      <c r="CF8">
        <v>15004</v>
      </c>
      <c r="CG8">
        <v>14834</v>
      </c>
      <c r="CL8">
        <v>17870</v>
      </c>
      <c r="CM8">
        <v>16764</v>
      </c>
      <c r="CN8">
        <v>16950</v>
      </c>
      <c r="CO8">
        <v>15476</v>
      </c>
      <c r="CT8">
        <v>17980</v>
      </c>
      <c r="CU8">
        <v>17579</v>
      </c>
      <c r="CV8">
        <v>12387</v>
      </c>
      <c r="CW8">
        <v>12164</v>
      </c>
      <c r="DB8">
        <v>40506</v>
      </c>
      <c r="DC8">
        <v>39235</v>
      </c>
      <c r="DD8">
        <v>27854</v>
      </c>
      <c r="DE8">
        <v>27579</v>
      </c>
      <c r="DJ8">
        <v>7774</v>
      </c>
      <c r="DK8">
        <v>7759</v>
      </c>
      <c r="DL8">
        <v>5652</v>
      </c>
      <c r="DM8">
        <v>5639</v>
      </c>
    </row>
    <row r="9" spans="1:121">
      <c r="A9" t="s">
        <v>52</v>
      </c>
      <c r="B9">
        <v>3479</v>
      </c>
      <c r="F9">
        <v>4515</v>
      </c>
      <c r="J9">
        <v>927</v>
      </c>
      <c r="N9">
        <v>5092</v>
      </c>
      <c r="R9">
        <v>2946</v>
      </c>
      <c r="V9">
        <v>16203</v>
      </c>
      <c r="Z9">
        <v>49687</v>
      </c>
      <c r="AD9">
        <v>1212</v>
      </c>
      <c r="AH9">
        <v>4976</v>
      </c>
      <c r="AL9">
        <v>179</v>
      </c>
      <c r="AP9">
        <v>246016</v>
      </c>
      <c r="AQ9">
        <v>209632</v>
      </c>
      <c r="AX9">
        <v>38396</v>
      </c>
      <c r="AY9">
        <v>36817</v>
      </c>
      <c r="BF9">
        <v>32110</v>
      </c>
      <c r="BG9">
        <v>29778</v>
      </c>
      <c r="BN9">
        <v>27034</v>
      </c>
      <c r="BO9">
        <v>25738</v>
      </c>
      <c r="BV9">
        <v>297272</v>
      </c>
      <c r="BW9">
        <v>241335</v>
      </c>
      <c r="CD9">
        <v>329479</v>
      </c>
      <c r="CE9">
        <v>277615</v>
      </c>
      <c r="CL9">
        <v>113371</v>
      </c>
      <c r="CM9">
        <v>107564</v>
      </c>
      <c r="CT9">
        <v>68857</v>
      </c>
      <c r="CU9">
        <v>43419</v>
      </c>
      <c r="DB9">
        <v>168849</v>
      </c>
      <c r="DC9">
        <v>118860</v>
      </c>
      <c r="DJ9">
        <v>26580</v>
      </c>
      <c r="DK9">
        <v>25853</v>
      </c>
    </row>
    <row r="10" spans="1:121">
      <c r="A10" t="s">
        <v>53</v>
      </c>
      <c r="B10">
        <v>35</v>
      </c>
      <c r="F10">
        <v>35</v>
      </c>
      <c r="J10">
        <v>5</v>
      </c>
      <c r="N10">
        <v>27</v>
      </c>
      <c r="R10">
        <v>18</v>
      </c>
      <c r="V10">
        <v>34</v>
      </c>
      <c r="Z10">
        <v>268</v>
      </c>
      <c r="AD10">
        <v>21</v>
      </c>
      <c r="AH10">
        <v>52</v>
      </c>
      <c r="AL10">
        <v>3</v>
      </c>
      <c r="AP10">
        <v>2114</v>
      </c>
      <c r="AQ10">
        <v>1688</v>
      </c>
      <c r="AX10">
        <v>656</v>
      </c>
      <c r="AY10">
        <v>607</v>
      </c>
      <c r="BF10">
        <v>110</v>
      </c>
      <c r="BG10">
        <v>98</v>
      </c>
      <c r="BN10">
        <v>417</v>
      </c>
      <c r="BO10">
        <v>397</v>
      </c>
      <c r="BV10">
        <v>628</v>
      </c>
      <c r="BW10">
        <v>621</v>
      </c>
      <c r="CD10">
        <v>401</v>
      </c>
      <c r="CE10">
        <v>391</v>
      </c>
      <c r="CL10">
        <v>772</v>
      </c>
      <c r="CM10">
        <v>767</v>
      </c>
      <c r="CT10">
        <v>188</v>
      </c>
      <c r="CU10">
        <v>188</v>
      </c>
      <c r="DB10">
        <v>1149</v>
      </c>
      <c r="DC10">
        <v>1108</v>
      </c>
      <c r="DJ10">
        <v>308</v>
      </c>
      <c r="DK10">
        <v>305</v>
      </c>
    </row>
    <row r="11" spans="1:121">
      <c r="A11" t="s">
        <v>54</v>
      </c>
      <c r="B11">
        <v>534</v>
      </c>
      <c r="C11">
        <v>361</v>
      </c>
      <c r="F11">
        <v>530</v>
      </c>
      <c r="G11">
        <v>343</v>
      </c>
      <c r="J11">
        <v>103</v>
      </c>
      <c r="K11">
        <v>117</v>
      </c>
      <c r="N11">
        <v>494</v>
      </c>
      <c r="O11">
        <v>278</v>
      </c>
      <c r="R11">
        <v>236</v>
      </c>
      <c r="S11">
        <v>177</v>
      </c>
      <c r="V11">
        <v>613</v>
      </c>
      <c r="W11">
        <v>426</v>
      </c>
      <c r="Z11">
        <v>3510</v>
      </c>
      <c r="AA11">
        <v>2272</v>
      </c>
      <c r="AD11">
        <v>610</v>
      </c>
      <c r="AE11">
        <v>425</v>
      </c>
      <c r="AH11">
        <v>488</v>
      </c>
      <c r="AI11">
        <v>383</v>
      </c>
      <c r="AL11">
        <v>32</v>
      </c>
      <c r="AM11">
        <v>21</v>
      </c>
      <c r="AP11">
        <v>22816</v>
      </c>
      <c r="AQ11">
        <v>22546</v>
      </c>
      <c r="AR11">
        <v>16356</v>
      </c>
      <c r="AS11">
        <v>15946</v>
      </c>
      <c r="AX11">
        <v>12718</v>
      </c>
      <c r="AY11">
        <v>12560</v>
      </c>
      <c r="AZ11">
        <v>8268</v>
      </c>
      <c r="BA11">
        <v>7958</v>
      </c>
      <c r="BF11">
        <v>2301</v>
      </c>
      <c r="BG11">
        <v>2227</v>
      </c>
      <c r="BH11">
        <v>2023</v>
      </c>
      <c r="BI11">
        <v>2014</v>
      </c>
      <c r="BN11">
        <v>9239</v>
      </c>
      <c r="BO11">
        <v>9128</v>
      </c>
      <c r="BP11">
        <v>6306</v>
      </c>
      <c r="BQ11">
        <v>6085</v>
      </c>
      <c r="BV11">
        <v>14115</v>
      </c>
      <c r="BW11">
        <v>13698</v>
      </c>
      <c r="BX11">
        <v>9682</v>
      </c>
      <c r="BY11">
        <v>9453</v>
      </c>
      <c r="CD11">
        <v>6894</v>
      </c>
      <c r="CE11">
        <v>6871</v>
      </c>
      <c r="CF11">
        <v>5037</v>
      </c>
      <c r="CG11">
        <v>5018</v>
      </c>
      <c r="CL11">
        <v>6265</v>
      </c>
      <c r="CM11">
        <v>6231</v>
      </c>
      <c r="CN11">
        <v>4646</v>
      </c>
      <c r="CO11">
        <v>4646</v>
      </c>
      <c r="CT11">
        <v>10190</v>
      </c>
      <c r="CU11">
        <v>10170</v>
      </c>
      <c r="CV11">
        <v>6182</v>
      </c>
      <c r="CW11">
        <v>6175</v>
      </c>
      <c r="DB11">
        <v>13191</v>
      </c>
      <c r="DC11">
        <v>13024</v>
      </c>
      <c r="DD11">
        <v>9468</v>
      </c>
      <c r="DE11">
        <v>9375</v>
      </c>
      <c r="DJ11">
        <v>2656</v>
      </c>
      <c r="DK11">
        <v>2566</v>
      </c>
      <c r="DL11">
        <v>1765</v>
      </c>
      <c r="DM11">
        <v>1759</v>
      </c>
    </row>
    <row r="12" spans="1:121">
      <c r="A12" t="s">
        <v>55</v>
      </c>
      <c r="B12">
        <v>275</v>
      </c>
      <c r="F12">
        <v>352</v>
      </c>
      <c r="J12">
        <v>51</v>
      </c>
      <c r="N12">
        <v>226</v>
      </c>
      <c r="R12">
        <v>232</v>
      </c>
      <c r="V12">
        <v>512</v>
      </c>
      <c r="Z12">
        <v>1715</v>
      </c>
      <c r="AD12">
        <v>291</v>
      </c>
      <c r="AH12">
        <v>515</v>
      </c>
      <c r="AL12">
        <v>51</v>
      </c>
      <c r="AP12">
        <v>29361</v>
      </c>
      <c r="AQ12">
        <v>26444</v>
      </c>
      <c r="AX12">
        <v>16004</v>
      </c>
      <c r="AY12">
        <v>14510</v>
      </c>
      <c r="BF12">
        <v>2934</v>
      </c>
      <c r="BG12">
        <v>2842</v>
      </c>
      <c r="BN12">
        <v>11888</v>
      </c>
      <c r="BO12">
        <v>10711</v>
      </c>
      <c r="BV12">
        <v>14057</v>
      </c>
      <c r="BW12">
        <v>12562</v>
      </c>
      <c r="CD12">
        <v>14022</v>
      </c>
      <c r="CE12">
        <v>13102</v>
      </c>
      <c r="CL12">
        <v>35971</v>
      </c>
      <c r="CM12">
        <v>35786</v>
      </c>
      <c r="CT12">
        <v>12103</v>
      </c>
      <c r="CU12">
        <v>9577</v>
      </c>
      <c r="DB12">
        <v>20556</v>
      </c>
      <c r="DC12">
        <v>20310</v>
      </c>
      <c r="DJ12">
        <v>7336</v>
      </c>
      <c r="DK12">
        <v>7271</v>
      </c>
    </row>
    <row r="13" spans="1:121">
      <c r="A13" t="s">
        <v>56</v>
      </c>
      <c r="B13">
        <v>366</v>
      </c>
      <c r="F13">
        <v>458</v>
      </c>
      <c r="J13">
        <v>137</v>
      </c>
      <c r="N13">
        <v>497</v>
      </c>
      <c r="R13">
        <v>276</v>
      </c>
      <c r="V13">
        <v>631</v>
      </c>
      <c r="Z13">
        <v>5808</v>
      </c>
      <c r="AD13">
        <v>197</v>
      </c>
      <c r="AH13">
        <v>548</v>
      </c>
      <c r="AL13">
        <v>69</v>
      </c>
      <c r="AP13">
        <v>13220</v>
      </c>
      <c r="AQ13">
        <v>12199</v>
      </c>
      <c r="AX13">
        <v>11585</v>
      </c>
      <c r="AY13">
        <v>10051</v>
      </c>
      <c r="BF13">
        <v>2887</v>
      </c>
      <c r="BG13">
        <v>2482</v>
      </c>
      <c r="BN13">
        <v>11065</v>
      </c>
      <c r="BO13">
        <v>9225</v>
      </c>
      <c r="BV13">
        <v>14614</v>
      </c>
      <c r="BW13">
        <v>14488</v>
      </c>
      <c r="CD13">
        <v>10921</v>
      </c>
      <c r="CE13">
        <v>10833</v>
      </c>
      <c r="CL13">
        <v>18503</v>
      </c>
      <c r="CM13">
        <v>18488</v>
      </c>
      <c r="CT13">
        <v>2453</v>
      </c>
      <c r="CU13">
        <v>2436</v>
      </c>
      <c r="DB13">
        <v>15957</v>
      </c>
      <c r="DC13">
        <v>15825</v>
      </c>
      <c r="DJ13">
        <v>3399</v>
      </c>
      <c r="DK13">
        <v>3393</v>
      </c>
    </row>
    <row r="14" spans="1:121">
      <c r="A14" t="s">
        <v>57</v>
      </c>
      <c r="B14">
        <v>552</v>
      </c>
      <c r="F14">
        <v>806</v>
      </c>
      <c r="J14">
        <v>155</v>
      </c>
      <c r="N14">
        <v>894</v>
      </c>
      <c r="R14">
        <v>532</v>
      </c>
      <c r="V14">
        <v>1004</v>
      </c>
      <c r="Z14">
        <v>6556</v>
      </c>
      <c r="AD14">
        <v>907</v>
      </c>
      <c r="AH14">
        <v>698</v>
      </c>
      <c r="AL14">
        <v>61</v>
      </c>
      <c r="AP14">
        <v>38379</v>
      </c>
      <c r="AQ14">
        <v>38227</v>
      </c>
      <c r="AX14">
        <v>29848</v>
      </c>
      <c r="AY14">
        <v>29764</v>
      </c>
      <c r="BF14">
        <v>6995</v>
      </c>
      <c r="BG14">
        <v>6979</v>
      </c>
      <c r="BN14">
        <v>36422</v>
      </c>
      <c r="BO14">
        <v>36350</v>
      </c>
      <c r="BV14">
        <v>41194</v>
      </c>
      <c r="BW14">
        <v>40634</v>
      </c>
      <c r="CD14">
        <v>25958</v>
      </c>
      <c r="CE14">
        <v>25759</v>
      </c>
      <c r="CL14">
        <v>70089</v>
      </c>
      <c r="CM14">
        <v>69941</v>
      </c>
      <c r="CT14">
        <v>16599</v>
      </c>
      <c r="CU14">
        <v>16498</v>
      </c>
      <c r="DB14">
        <v>30973</v>
      </c>
      <c r="DC14">
        <v>30690</v>
      </c>
      <c r="DJ14">
        <v>7413</v>
      </c>
      <c r="DK14">
        <v>7373</v>
      </c>
    </row>
    <row r="15" spans="1:121">
      <c r="A15" t="s">
        <v>58</v>
      </c>
      <c r="B15">
        <v>233</v>
      </c>
      <c r="F15">
        <v>191</v>
      </c>
      <c r="J15">
        <v>37</v>
      </c>
      <c r="N15">
        <v>140</v>
      </c>
      <c r="R15">
        <v>116</v>
      </c>
      <c r="V15">
        <v>305</v>
      </c>
      <c r="Z15">
        <v>1324</v>
      </c>
      <c r="AD15">
        <v>93</v>
      </c>
      <c r="AH15">
        <v>269</v>
      </c>
      <c r="AL15">
        <v>39</v>
      </c>
      <c r="AP15">
        <v>11884</v>
      </c>
      <c r="AQ15">
        <v>10120</v>
      </c>
      <c r="AX15">
        <v>5259</v>
      </c>
      <c r="AY15">
        <v>3978</v>
      </c>
      <c r="BF15">
        <v>1462</v>
      </c>
      <c r="BG15">
        <v>1443</v>
      </c>
      <c r="BN15">
        <v>4332</v>
      </c>
      <c r="BO15">
        <v>3319</v>
      </c>
      <c r="BV15">
        <v>4991</v>
      </c>
      <c r="BW15">
        <v>4955</v>
      </c>
      <c r="CD15">
        <v>3483</v>
      </c>
      <c r="CE15">
        <v>3467</v>
      </c>
      <c r="CL15">
        <v>5817</v>
      </c>
      <c r="CM15">
        <v>5740</v>
      </c>
      <c r="CT15">
        <v>2082</v>
      </c>
      <c r="CU15">
        <v>2053</v>
      </c>
      <c r="DB15">
        <v>6100</v>
      </c>
      <c r="DC15">
        <v>5623</v>
      </c>
      <c r="DJ15">
        <v>2320</v>
      </c>
      <c r="DK15">
        <v>2319</v>
      </c>
    </row>
    <row r="16" spans="1:121">
      <c r="A16" t="s">
        <v>59</v>
      </c>
      <c r="B16">
        <v>6322</v>
      </c>
      <c r="C16">
        <v>4311</v>
      </c>
      <c r="F16">
        <v>8034</v>
      </c>
      <c r="G16">
        <v>5253</v>
      </c>
      <c r="J16">
        <v>921</v>
      </c>
      <c r="K16">
        <v>654</v>
      </c>
      <c r="N16">
        <v>12611</v>
      </c>
      <c r="O16">
        <v>9161</v>
      </c>
      <c r="R16">
        <v>3053</v>
      </c>
      <c r="S16">
        <v>4944</v>
      </c>
      <c r="V16">
        <v>15995</v>
      </c>
      <c r="W16">
        <v>11976</v>
      </c>
      <c r="Z16">
        <v>156075</v>
      </c>
      <c r="AA16">
        <v>112106</v>
      </c>
      <c r="AD16">
        <v>3157</v>
      </c>
      <c r="AE16">
        <v>2176</v>
      </c>
      <c r="AH16">
        <v>6941</v>
      </c>
      <c r="AI16">
        <v>4846</v>
      </c>
      <c r="AL16">
        <v>703</v>
      </c>
      <c r="AM16">
        <v>404</v>
      </c>
      <c r="AP16">
        <v>416141</v>
      </c>
      <c r="AQ16">
        <v>404227</v>
      </c>
      <c r="AR16">
        <v>293160</v>
      </c>
      <c r="AS16">
        <v>285944</v>
      </c>
      <c r="AX16">
        <v>203663</v>
      </c>
      <c r="AY16">
        <v>195893</v>
      </c>
      <c r="AZ16">
        <v>142147</v>
      </c>
      <c r="BA16">
        <v>137295</v>
      </c>
      <c r="BF16">
        <v>50516</v>
      </c>
      <c r="BG16">
        <v>48322</v>
      </c>
      <c r="BH16">
        <v>35616</v>
      </c>
      <c r="BI16">
        <v>34413</v>
      </c>
      <c r="BN16">
        <v>366829</v>
      </c>
      <c r="BO16">
        <v>355167</v>
      </c>
      <c r="BP16">
        <v>243285</v>
      </c>
      <c r="BQ16">
        <v>234390</v>
      </c>
      <c r="BV16">
        <v>444027</v>
      </c>
      <c r="BW16">
        <v>318620</v>
      </c>
      <c r="BX16">
        <v>336925</v>
      </c>
      <c r="BY16">
        <v>326663</v>
      </c>
      <c r="CD16">
        <v>474866</v>
      </c>
      <c r="CE16">
        <v>426369</v>
      </c>
      <c r="CF16">
        <v>311658</v>
      </c>
      <c r="CG16">
        <v>295343</v>
      </c>
      <c r="CL16">
        <v>1981985</v>
      </c>
      <c r="CM16">
        <v>1904943</v>
      </c>
      <c r="CN16">
        <v>1348677</v>
      </c>
      <c r="CO16">
        <v>1305892</v>
      </c>
      <c r="CT16">
        <v>76297</v>
      </c>
      <c r="CU16">
        <v>72676</v>
      </c>
      <c r="CV16">
        <v>51657</v>
      </c>
      <c r="CW16">
        <v>48160</v>
      </c>
      <c r="DB16">
        <v>221841</v>
      </c>
      <c r="DC16">
        <v>171697</v>
      </c>
      <c r="DD16">
        <v>157618</v>
      </c>
      <c r="DE16">
        <v>122203</v>
      </c>
      <c r="DJ16">
        <v>77906</v>
      </c>
      <c r="DK16">
        <v>62004</v>
      </c>
      <c r="DL16">
        <v>51328</v>
      </c>
      <c r="DM16">
        <v>45710</v>
      </c>
    </row>
    <row r="17" spans="1:115">
      <c r="A17" t="s">
        <v>60</v>
      </c>
      <c r="B17">
        <v>148</v>
      </c>
      <c r="F17">
        <v>148</v>
      </c>
      <c r="J17">
        <v>38</v>
      </c>
      <c r="N17">
        <v>108</v>
      </c>
      <c r="R17">
        <v>33</v>
      </c>
      <c r="V17">
        <v>111</v>
      </c>
      <c r="Z17">
        <v>410</v>
      </c>
      <c r="AD17">
        <v>27</v>
      </c>
      <c r="AH17">
        <v>107</v>
      </c>
      <c r="AL17">
        <v>17</v>
      </c>
      <c r="AP17">
        <v>5710</v>
      </c>
      <c r="AQ17">
        <v>5101</v>
      </c>
      <c r="AX17">
        <v>2490</v>
      </c>
      <c r="AY17">
        <v>2411</v>
      </c>
      <c r="BF17">
        <v>578</v>
      </c>
      <c r="BG17">
        <v>574</v>
      </c>
      <c r="BN17">
        <v>1616</v>
      </c>
      <c r="BO17">
        <v>1569</v>
      </c>
      <c r="BV17">
        <v>1520</v>
      </c>
      <c r="BW17">
        <v>1517</v>
      </c>
      <c r="CD17">
        <v>1436</v>
      </c>
      <c r="CE17">
        <v>1436</v>
      </c>
      <c r="CL17">
        <v>1294</v>
      </c>
      <c r="CM17">
        <v>1286</v>
      </c>
      <c r="CT17">
        <v>567</v>
      </c>
      <c r="CU17">
        <v>567</v>
      </c>
      <c r="DB17">
        <v>3166</v>
      </c>
      <c r="DC17">
        <v>3161</v>
      </c>
      <c r="DJ17">
        <v>661</v>
      </c>
      <c r="DK17">
        <v>648</v>
      </c>
    </row>
    <row r="18" spans="1:115">
      <c r="A18" t="s">
        <v>61</v>
      </c>
      <c r="B18">
        <v>58</v>
      </c>
      <c r="F18">
        <v>75</v>
      </c>
      <c r="J18">
        <v>6</v>
      </c>
      <c r="N18">
        <v>55</v>
      </c>
      <c r="R18">
        <v>17</v>
      </c>
      <c r="V18">
        <v>50</v>
      </c>
      <c r="Z18">
        <v>475</v>
      </c>
      <c r="AD18">
        <v>17</v>
      </c>
      <c r="AH18">
        <v>77</v>
      </c>
      <c r="AL18">
        <v>18</v>
      </c>
      <c r="AP18">
        <v>1485</v>
      </c>
      <c r="AQ18">
        <v>817</v>
      </c>
      <c r="AX18">
        <v>1015</v>
      </c>
      <c r="AY18">
        <v>950</v>
      </c>
      <c r="BF18">
        <v>139</v>
      </c>
      <c r="BG18">
        <v>136</v>
      </c>
      <c r="BN18">
        <v>688</v>
      </c>
      <c r="BO18">
        <v>666</v>
      </c>
      <c r="BV18">
        <v>675</v>
      </c>
      <c r="BW18">
        <v>648</v>
      </c>
      <c r="CD18">
        <v>556</v>
      </c>
      <c r="CE18">
        <v>529</v>
      </c>
      <c r="CL18">
        <v>1609</v>
      </c>
      <c r="CM18">
        <v>1608</v>
      </c>
      <c r="CT18">
        <v>309</v>
      </c>
      <c r="CU18">
        <v>284</v>
      </c>
      <c r="DB18">
        <v>1147</v>
      </c>
      <c r="DC18">
        <v>1112</v>
      </c>
      <c r="DJ18">
        <v>492</v>
      </c>
      <c r="DK18">
        <v>422</v>
      </c>
    </row>
    <row r="19" spans="1:115">
      <c r="A19" t="s">
        <v>62</v>
      </c>
      <c r="B19">
        <v>2413</v>
      </c>
      <c r="F19">
        <v>3932</v>
      </c>
      <c r="J19">
        <v>684</v>
      </c>
      <c r="N19">
        <v>3524</v>
      </c>
      <c r="R19">
        <v>1589</v>
      </c>
      <c r="V19">
        <v>4798</v>
      </c>
      <c r="Z19">
        <v>23270</v>
      </c>
      <c r="AD19">
        <v>1252</v>
      </c>
      <c r="AH19">
        <v>3346</v>
      </c>
      <c r="AL19">
        <v>264</v>
      </c>
      <c r="AP19">
        <v>224350</v>
      </c>
      <c r="AQ19">
        <v>210287</v>
      </c>
      <c r="AX19">
        <v>152129</v>
      </c>
      <c r="AY19">
        <v>146665</v>
      </c>
      <c r="BF19">
        <v>65138</v>
      </c>
      <c r="BG19">
        <v>62650</v>
      </c>
      <c r="BN19">
        <v>204340</v>
      </c>
      <c r="BO19">
        <v>195903</v>
      </c>
      <c r="BV19">
        <v>92438</v>
      </c>
      <c r="BW19">
        <v>89923</v>
      </c>
      <c r="CD19">
        <v>104531</v>
      </c>
      <c r="CE19">
        <v>98512</v>
      </c>
      <c r="CL19">
        <v>444788</v>
      </c>
      <c r="CM19">
        <v>430223</v>
      </c>
      <c r="CT19">
        <v>22643</v>
      </c>
      <c r="CU19">
        <v>22102</v>
      </c>
      <c r="DB19">
        <v>103458</v>
      </c>
      <c r="DC19">
        <v>99184</v>
      </c>
      <c r="DJ19">
        <v>23441</v>
      </c>
      <c r="DK19">
        <v>23028</v>
      </c>
    </row>
    <row r="20" spans="1:115">
      <c r="A20" t="s">
        <v>63</v>
      </c>
      <c r="B20">
        <v>1821</v>
      </c>
      <c r="F20">
        <v>1973</v>
      </c>
      <c r="J20">
        <v>318</v>
      </c>
      <c r="N20">
        <v>746</v>
      </c>
      <c r="R20">
        <v>476</v>
      </c>
      <c r="V20">
        <v>999</v>
      </c>
      <c r="Z20">
        <v>10668</v>
      </c>
      <c r="AD20">
        <v>769</v>
      </c>
      <c r="AH20">
        <v>1293</v>
      </c>
      <c r="AL20">
        <v>59</v>
      </c>
      <c r="AP20">
        <v>123901</v>
      </c>
      <c r="AQ20">
        <v>113565</v>
      </c>
      <c r="AX20">
        <v>80928</v>
      </c>
      <c r="AY20">
        <v>73989</v>
      </c>
      <c r="BF20">
        <v>29235</v>
      </c>
      <c r="BG20">
        <v>28170</v>
      </c>
      <c r="BN20">
        <v>42623</v>
      </c>
      <c r="BO20">
        <v>37706</v>
      </c>
      <c r="BV20">
        <v>28064</v>
      </c>
      <c r="BW20">
        <v>26442</v>
      </c>
      <c r="CD20">
        <v>20554</v>
      </c>
      <c r="CE20">
        <v>20308</v>
      </c>
      <c r="CL20">
        <v>142822</v>
      </c>
      <c r="CM20">
        <v>142489</v>
      </c>
      <c r="CT20">
        <v>14231</v>
      </c>
      <c r="CU20">
        <v>14096</v>
      </c>
      <c r="DB20">
        <v>51075</v>
      </c>
      <c r="DC20">
        <v>49519</v>
      </c>
      <c r="DJ20">
        <v>9518</v>
      </c>
      <c r="DK20">
        <v>9447</v>
      </c>
    </row>
    <row r="21" spans="1:115">
      <c r="A21" t="s">
        <v>64</v>
      </c>
      <c r="B21">
        <v>249</v>
      </c>
      <c r="F21">
        <v>318</v>
      </c>
      <c r="J21">
        <v>59</v>
      </c>
      <c r="N21">
        <v>212</v>
      </c>
      <c r="R21">
        <v>176</v>
      </c>
      <c r="V21">
        <v>307</v>
      </c>
      <c r="Z21">
        <v>1618</v>
      </c>
      <c r="AD21">
        <v>165</v>
      </c>
      <c r="AH21">
        <v>289</v>
      </c>
      <c r="AL21">
        <v>10</v>
      </c>
      <c r="AP21">
        <v>7026</v>
      </c>
      <c r="AQ21">
        <v>6822</v>
      </c>
      <c r="AX21">
        <v>4854</v>
      </c>
      <c r="AY21">
        <v>4622</v>
      </c>
      <c r="BF21">
        <v>1195</v>
      </c>
      <c r="BG21">
        <v>1182</v>
      </c>
      <c r="BN21">
        <v>3614</v>
      </c>
      <c r="BO21">
        <v>3547</v>
      </c>
      <c r="BV21">
        <v>7847</v>
      </c>
      <c r="BW21">
        <v>7847</v>
      </c>
      <c r="CD21">
        <v>5288</v>
      </c>
      <c r="CE21">
        <v>5282</v>
      </c>
      <c r="CL21">
        <v>6256</v>
      </c>
      <c r="CM21">
        <v>6215</v>
      </c>
      <c r="CT21">
        <v>3772</v>
      </c>
      <c r="CU21">
        <v>3769</v>
      </c>
      <c r="DB21">
        <v>7702</v>
      </c>
      <c r="DC21">
        <v>7696</v>
      </c>
      <c r="DJ21">
        <v>1354</v>
      </c>
      <c r="DK21">
        <v>1354</v>
      </c>
    </row>
    <row r="22" spans="1:115">
      <c r="A22" t="s">
        <v>65</v>
      </c>
      <c r="B22">
        <v>80</v>
      </c>
      <c r="F22">
        <v>125</v>
      </c>
      <c r="J22">
        <v>6</v>
      </c>
      <c r="N22">
        <v>16</v>
      </c>
      <c r="R22">
        <v>14</v>
      </c>
      <c r="V22">
        <v>18</v>
      </c>
      <c r="Z22">
        <v>153</v>
      </c>
      <c r="AD22">
        <v>33</v>
      </c>
      <c r="AH22">
        <v>39</v>
      </c>
      <c r="AL22">
        <v>1</v>
      </c>
      <c r="AP22">
        <v>7819</v>
      </c>
      <c r="AQ22">
        <v>7533</v>
      </c>
      <c r="AX22">
        <v>5188</v>
      </c>
      <c r="AY22">
        <v>4829</v>
      </c>
      <c r="BF22">
        <v>245</v>
      </c>
      <c r="BG22">
        <v>231</v>
      </c>
      <c r="BN22">
        <v>1892</v>
      </c>
      <c r="BO22">
        <v>1800</v>
      </c>
      <c r="BV22">
        <v>1136</v>
      </c>
      <c r="BW22">
        <v>1126</v>
      </c>
      <c r="CD22">
        <v>439</v>
      </c>
      <c r="CE22">
        <v>435</v>
      </c>
      <c r="CL22">
        <v>4885</v>
      </c>
      <c r="CM22">
        <v>4710</v>
      </c>
      <c r="CT22">
        <v>502</v>
      </c>
      <c r="CU22">
        <v>500</v>
      </c>
      <c r="DB22">
        <v>1097</v>
      </c>
      <c r="DC22">
        <v>1069</v>
      </c>
      <c r="DJ22">
        <v>168</v>
      </c>
      <c r="DK22">
        <v>168</v>
      </c>
    </row>
    <row r="23" spans="1:115">
      <c r="A23" t="s">
        <v>66</v>
      </c>
      <c r="B23">
        <v>139</v>
      </c>
      <c r="F23">
        <v>142</v>
      </c>
      <c r="J23">
        <v>29</v>
      </c>
      <c r="N23">
        <v>136</v>
      </c>
      <c r="R23">
        <v>53</v>
      </c>
      <c r="V23">
        <v>72</v>
      </c>
      <c r="Z23">
        <v>2285</v>
      </c>
      <c r="AD23">
        <v>126</v>
      </c>
      <c r="AH23">
        <v>107</v>
      </c>
      <c r="AL23">
        <v>5</v>
      </c>
      <c r="AP23">
        <v>8486</v>
      </c>
      <c r="AQ23">
        <v>7960</v>
      </c>
      <c r="AX23">
        <v>6664</v>
      </c>
      <c r="AY23">
        <v>6382</v>
      </c>
      <c r="BF23">
        <v>1285</v>
      </c>
      <c r="BG23">
        <v>1252</v>
      </c>
      <c r="BN23">
        <v>5884</v>
      </c>
      <c r="BO23">
        <v>4552</v>
      </c>
      <c r="BV23">
        <v>3994</v>
      </c>
      <c r="BW23">
        <v>3940</v>
      </c>
      <c r="CD23">
        <v>2665</v>
      </c>
      <c r="CE23">
        <v>2062</v>
      </c>
      <c r="CL23">
        <v>12628</v>
      </c>
      <c r="CM23">
        <v>11704</v>
      </c>
      <c r="CT23">
        <v>2962</v>
      </c>
      <c r="CU23">
        <v>2876</v>
      </c>
      <c r="DB23">
        <v>3830</v>
      </c>
      <c r="DC23">
        <v>3773</v>
      </c>
      <c r="DJ23">
        <v>497</v>
      </c>
      <c r="DK23">
        <v>484</v>
      </c>
    </row>
    <row r="24" spans="1:115">
      <c r="A24" t="s">
        <v>67</v>
      </c>
      <c r="B24">
        <v>69</v>
      </c>
      <c r="F24">
        <v>35</v>
      </c>
      <c r="J24">
        <v>14</v>
      </c>
      <c r="N24">
        <v>25</v>
      </c>
      <c r="R24">
        <v>14</v>
      </c>
      <c r="V24">
        <v>51</v>
      </c>
      <c r="Z24">
        <v>232</v>
      </c>
      <c r="AD24">
        <v>15</v>
      </c>
      <c r="AH24">
        <v>51</v>
      </c>
      <c r="AL24">
        <v>4</v>
      </c>
      <c r="AP24">
        <v>1928</v>
      </c>
      <c r="AQ24">
        <v>1923</v>
      </c>
      <c r="AX24">
        <v>625</v>
      </c>
      <c r="AY24">
        <v>618</v>
      </c>
      <c r="BF24">
        <v>149</v>
      </c>
      <c r="BG24">
        <v>149</v>
      </c>
      <c r="BN24">
        <v>584</v>
      </c>
      <c r="BO24">
        <v>582</v>
      </c>
      <c r="BV24">
        <v>898</v>
      </c>
      <c r="BW24">
        <v>869</v>
      </c>
      <c r="CD24">
        <v>637</v>
      </c>
      <c r="CE24">
        <v>637</v>
      </c>
      <c r="CL24">
        <v>1360</v>
      </c>
      <c r="CM24">
        <v>1359</v>
      </c>
      <c r="CT24">
        <v>368</v>
      </c>
      <c r="CU24">
        <v>363</v>
      </c>
      <c r="DB24">
        <v>1738</v>
      </c>
      <c r="DC24">
        <v>1622</v>
      </c>
      <c r="DJ24">
        <v>383</v>
      </c>
      <c r="DK24">
        <v>383</v>
      </c>
    </row>
    <row r="25" spans="1:115">
      <c r="A25" t="s">
        <v>68</v>
      </c>
      <c r="B25">
        <v>31</v>
      </c>
      <c r="F25">
        <v>44</v>
      </c>
      <c r="J25">
        <v>1</v>
      </c>
      <c r="N25">
        <v>64</v>
      </c>
      <c r="R25">
        <v>6</v>
      </c>
      <c r="V25">
        <v>19</v>
      </c>
      <c r="Z25">
        <v>829</v>
      </c>
      <c r="AD25">
        <v>16</v>
      </c>
      <c r="AH25">
        <v>39</v>
      </c>
      <c r="AL25">
        <v>5</v>
      </c>
      <c r="AP25">
        <v>1478</v>
      </c>
      <c r="AQ25">
        <v>1461</v>
      </c>
      <c r="AX25">
        <v>742</v>
      </c>
      <c r="AY25">
        <v>716</v>
      </c>
      <c r="BF25">
        <v>53</v>
      </c>
      <c r="BG25">
        <v>53</v>
      </c>
      <c r="BN25">
        <v>1003</v>
      </c>
      <c r="BO25">
        <v>988</v>
      </c>
      <c r="BV25">
        <v>666</v>
      </c>
      <c r="BW25">
        <v>660</v>
      </c>
      <c r="CD25">
        <v>395</v>
      </c>
      <c r="CE25">
        <v>394</v>
      </c>
      <c r="CL25">
        <v>3647</v>
      </c>
      <c r="CM25">
        <v>2596</v>
      </c>
      <c r="CT25">
        <v>388</v>
      </c>
      <c r="CU25">
        <v>388</v>
      </c>
      <c r="DB25">
        <v>665</v>
      </c>
      <c r="DC25">
        <v>662</v>
      </c>
      <c r="DJ25">
        <v>180</v>
      </c>
      <c r="DK25">
        <v>180</v>
      </c>
    </row>
    <row r="26" spans="1:115">
      <c r="A26" t="s">
        <v>69</v>
      </c>
      <c r="B26">
        <v>66</v>
      </c>
      <c r="F26">
        <v>71</v>
      </c>
      <c r="J26">
        <v>4</v>
      </c>
      <c r="N26">
        <v>54</v>
      </c>
      <c r="R26">
        <v>29</v>
      </c>
      <c r="V26">
        <v>23</v>
      </c>
      <c r="Z26">
        <v>177</v>
      </c>
      <c r="AD26">
        <v>24</v>
      </c>
      <c r="AH26">
        <v>54</v>
      </c>
      <c r="AL26">
        <v>5</v>
      </c>
      <c r="AP26">
        <v>6130</v>
      </c>
      <c r="AQ26">
        <v>6061</v>
      </c>
      <c r="AX26">
        <v>2543</v>
      </c>
      <c r="AY26">
        <v>2409</v>
      </c>
      <c r="BF26">
        <v>467</v>
      </c>
      <c r="BG26">
        <v>320</v>
      </c>
      <c r="BN26">
        <v>1584</v>
      </c>
      <c r="BO26">
        <v>1542</v>
      </c>
      <c r="BV26">
        <v>1315</v>
      </c>
      <c r="BW26">
        <v>1287</v>
      </c>
      <c r="CD26">
        <v>565</v>
      </c>
      <c r="CE26">
        <v>515</v>
      </c>
      <c r="CL26">
        <v>4086</v>
      </c>
      <c r="CM26">
        <v>3881</v>
      </c>
      <c r="CT26">
        <v>375</v>
      </c>
      <c r="CU26">
        <v>370</v>
      </c>
      <c r="DB26">
        <v>1509</v>
      </c>
      <c r="DC26">
        <v>1494</v>
      </c>
      <c r="DJ26">
        <v>259</v>
      </c>
      <c r="DK26">
        <v>231</v>
      </c>
    </row>
    <row r="27" spans="1:115">
      <c r="A27" t="s">
        <v>70</v>
      </c>
      <c r="B27">
        <v>72</v>
      </c>
      <c r="F27">
        <v>82</v>
      </c>
      <c r="J27">
        <v>20</v>
      </c>
      <c r="N27">
        <v>66</v>
      </c>
      <c r="R27">
        <v>15</v>
      </c>
      <c r="V27">
        <v>55</v>
      </c>
      <c r="Z27">
        <v>913</v>
      </c>
      <c r="AD27">
        <v>20</v>
      </c>
      <c r="AH27">
        <v>46</v>
      </c>
      <c r="AL27">
        <v>4</v>
      </c>
      <c r="AP27">
        <v>2114</v>
      </c>
      <c r="AQ27">
        <v>1896</v>
      </c>
      <c r="AX27">
        <v>788</v>
      </c>
      <c r="AY27">
        <v>695</v>
      </c>
      <c r="BF27">
        <v>298</v>
      </c>
      <c r="BG27">
        <v>296</v>
      </c>
      <c r="BN27">
        <v>995</v>
      </c>
      <c r="BO27">
        <v>876</v>
      </c>
      <c r="BV27">
        <v>792</v>
      </c>
      <c r="BW27">
        <v>792</v>
      </c>
      <c r="CD27">
        <v>569</v>
      </c>
      <c r="CE27">
        <v>565</v>
      </c>
      <c r="CL27">
        <v>1443</v>
      </c>
      <c r="CM27">
        <v>1443</v>
      </c>
      <c r="CT27">
        <v>314</v>
      </c>
      <c r="CU27">
        <v>312</v>
      </c>
      <c r="DB27">
        <v>1048</v>
      </c>
      <c r="DC27">
        <v>1045</v>
      </c>
      <c r="DJ27">
        <v>132</v>
      </c>
      <c r="DK27">
        <v>132</v>
      </c>
    </row>
    <row r="28" spans="1:115">
      <c r="A28" t="s">
        <v>125</v>
      </c>
      <c r="B28">
        <v>85</v>
      </c>
      <c r="F28">
        <v>157</v>
      </c>
      <c r="J28">
        <v>28</v>
      </c>
      <c r="N28">
        <v>132</v>
      </c>
      <c r="R28">
        <v>32</v>
      </c>
      <c r="V28">
        <v>49</v>
      </c>
      <c r="Z28">
        <v>1150</v>
      </c>
      <c r="AD28">
        <v>28</v>
      </c>
      <c r="AH28">
        <v>83</v>
      </c>
      <c r="AL28">
        <v>6</v>
      </c>
      <c r="AP28">
        <v>10916</v>
      </c>
      <c r="AQ28">
        <v>10562</v>
      </c>
      <c r="AX28">
        <v>5636</v>
      </c>
      <c r="AY28">
        <v>5361</v>
      </c>
      <c r="BF28">
        <v>1137</v>
      </c>
      <c r="BG28">
        <v>1100</v>
      </c>
      <c r="BN28">
        <v>5692</v>
      </c>
      <c r="BO28">
        <v>4908</v>
      </c>
      <c r="BV28">
        <v>1585</v>
      </c>
      <c r="BW28">
        <v>1564</v>
      </c>
      <c r="CD28">
        <v>1267</v>
      </c>
      <c r="CE28">
        <v>1250</v>
      </c>
      <c r="CL28">
        <v>32099</v>
      </c>
      <c r="CM28">
        <v>29318</v>
      </c>
      <c r="CT28">
        <v>1103</v>
      </c>
      <c r="CU28">
        <v>1095</v>
      </c>
      <c r="DB28">
        <v>3702</v>
      </c>
      <c r="DC28">
        <v>3435</v>
      </c>
      <c r="DJ28">
        <v>743</v>
      </c>
      <c r="DK28">
        <v>741</v>
      </c>
    </row>
    <row r="29" spans="1:115">
      <c r="A29" t="s">
        <v>71</v>
      </c>
      <c r="B29">
        <v>93</v>
      </c>
      <c r="F29">
        <v>149</v>
      </c>
      <c r="J29">
        <v>42</v>
      </c>
      <c r="N29">
        <v>235</v>
      </c>
      <c r="R29">
        <v>39</v>
      </c>
      <c r="V29">
        <v>94</v>
      </c>
      <c r="Z29">
        <v>1089</v>
      </c>
      <c r="AD29">
        <v>27</v>
      </c>
      <c r="AH29">
        <v>140</v>
      </c>
      <c r="AL29">
        <v>12</v>
      </c>
      <c r="AP29">
        <v>6935</v>
      </c>
      <c r="AQ29">
        <v>5549</v>
      </c>
      <c r="AX29">
        <v>4002</v>
      </c>
      <c r="AY29">
        <v>2882</v>
      </c>
      <c r="BF29">
        <v>755</v>
      </c>
      <c r="BG29">
        <v>745</v>
      </c>
      <c r="BN29">
        <v>3859</v>
      </c>
      <c r="BO29">
        <v>2863</v>
      </c>
      <c r="BV29">
        <v>2199</v>
      </c>
      <c r="BW29">
        <v>2140</v>
      </c>
      <c r="CD29">
        <v>1452</v>
      </c>
      <c r="CE29">
        <v>1433</v>
      </c>
      <c r="CL29">
        <v>3884</v>
      </c>
      <c r="CM29">
        <v>3456</v>
      </c>
      <c r="CT29">
        <v>490</v>
      </c>
      <c r="CU29">
        <v>476</v>
      </c>
      <c r="DB29">
        <v>3509</v>
      </c>
      <c r="DC29">
        <v>3419</v>
      </c>
      <c r="DJ29">
        <v>750</v>
      </c>
      <c r="DK29">
        <v>749</v>
      </c>
    </row>
    <row r="30" spans="1:115">
      <c r="A30" t="s">
        <v>72</v>
      </c>
      <c r="B30">
        <v>588</v>
      </c>
      <c r="F30">
        <v>521</v>
      </c>
      <c r="J30">
        <v>174</v>
      </c>
      <c r="N30">
        <v>470</v>
      </c>
      <c r="R30">
        <v>296</v>
      </c>
      <c r="V30">
        <v>790</v>
      </c>
      <c r="Z30">
        <v>5089</v>
      </c>
      <c r="AD30">
        <v>655</v>
      </c>
      <c r="AH30">
        <v>579</v>
      </c>
      <c r="AL30">
        <v>46</v>
      </c>
      <c r="AP30">
        <v>81041</v>
      </c>
      <c r="AQ30">
        <v>77059</v>
      </c>
      <c r="AX30">
        <v>39610</v>
      </c>
      <c r="AY30">
        <v>37270</v>
      </c>
      <c r="BF30">
        <v>5742</v>
      </c>
      <c r="BG30">
        <v>5330</v>
      </c>
      <c r="BN30">
        <v>31123</v>
      </c>
      <c r="BO30">
        <v>29459</v>
      </c>
      <c r="BV30">
        <v>22635</v>
      </c>
      <c r="BW30">
        <v>22165</v>
      </c>
      <c r="CD30">
        <v>20735</v>
      </c>
      <c r="CE30">
        <v>20438</v>
      </c>
      <c r="CL30">
        <v>100891</v>
      </c>
      <c r="CM30">
        <v>98812</v>
      </c>
      <c r="CT30">
        <v>13957</v>
      </c>
      <c r="CU30">
        <v>13798</v>
      </c>
      <c r="DB30">
        <v>18769</v>
      </c>
      <c r="DC30">
        <v>18033</v>
      </c>
      <c r="DJ30">
        <v>7608</v>
      </c>
      <c r="DK30">
        <v>6496</v>
      </c>
    </row>
    <row r="31" spans="1:115">
      <c r="A31" t="s">
        <v>73</v>
      </c>
      <c r="B31">
        <v>249</v>
      </c>
      <c r="F31">
        <v>334</v>
      </c>
      <c r="J31">
        <v>94</v>
      </c>
      <c r="N31">
        <v>160</v>
      </c>
      <c r="R31">
        <v>138</v>
      </c>
      <c r="V31">
        <v>408</v>
      </c>
      <c r="Z31">
        <v>788</v>
      </c>
      <c r="AD31">
        <v>264</v>
      </c>
      <c r="AH31">
        <v>261</v>
      </c>
      <c r="AL31">
        <v>16</v>
      </c>
      <c r="AP31">
        <v>35944</v>
      </c>
      <c r="AQ31">
        <v>28325</v>
      </c>
      <c r="AX31">
        <v>24458</v>
      </c>
      <c r="AY31">
        <v>23241</v>
      </c>
      <c r="BF31">
        <v>8154</v>
      </c>
      <c r="BG31">
        <v>8078</v>
      </c>
      <c r="BN31">
        <v>13171</v>
      </c>
      <c r="BO31">
        <v>12842</v>
      </c>
      <c r="BV31">
        <v>9476</v>
      </c>
      <c r="BW31">
        <v>9430</v>
      </c>
      <c r="CD31">
        <v>9854</v>
      </c>
      <c r="CE31">
        <v>9716</v>
      </c>
      <c r="CL31">
        <v>27428</v>
      </c>
      <c r="CM31">
        <v>27023</v>
      </c>
      <c r="CT31">
        <v>6889</v>
      </c>
      <c r="CU31">
        <v>6830</v>
      </c>
      <c r="DB31">
        <v>11443</v>
      </c>
      <c r="DC31">
        <v>11397</v>
      </c>
      <c r="DJ31">
        <v>3607</v>
      </c>
      <c r="DK31">
        <v>3589</v>
      </c>
    </row>
    <row r="32" spans="1:115">
      <c r="A32" t="s">
        <v>74</v>
      </c>
      <c r="B32">
        <v>4538</v>
      </c>
      <c r="F32">
        <v>4846</v>
      </c>
      <c r="J32">
        <v>1159</v>
      </c>
      <c r="N32">
        <v>5586</v>
      </c>
      <c r="R32">
        <v>2656</v>
      </c>
      <c r="V32">
        <v>10173</v>
      </c>
      <c r="Z32">
        <v>30109</v>
      </c>
      <c r="AD32">
        <v>2793</v>
      </c>
      <c r="AH32">
        <v>4537</v>
      </c>
      <c r="AL32">
        <v>321</v>
      </c>
      <c r="AP32">
        <v>342178</v>
      </c>
      <c r="AQ32">
        <v>334452</v>
      </c>
      <c r="AX32">
        <v>124643</v>
      </c>
      <c r="AY32">
        <v>118860</v>
      </c>
      <c r="BF32">
        <v>48449</v>
      </c>
      <c r="BG32">
        <v>47461</v>
      </c>
      <c r="BN32">
        <v>170266</v>
      </c>
      <c r="BO32">
        <v>157667</v>
      </c>
      <c r="BV32">
        <v>165708</v>
      </c>
      <c r="BW32">
        <v>164860</v>
      </c>
      <c r="CD32">
        <v>166752</v>
      </c>
      <c r="CE32">
        <v>166072</v>
      </c>
      <c r="CL32">
        <v>323966</v>
      </c>
      <c r="CM32">
        <v>320377</v>
      </c>
      <c r="CT32">
        <v>53971</v>
      </c>
      <c r="CU32">
        <v>50984</v>
      </c>
      <c r="DB32">
        <v>149106</v>
      </c>
      <c r="DC32">
        <v>143578</v>
      </c>
      <c r="DJ32">
        <v>55489</v>
      </c>
      <c r="DK32">
        <v>46390</v>
      </c>
    </row>
    <row r="33" spans="1:117">
      <c r="A33" t="s">
        <v>75</v>
      </c>
      <c r="B33">
        <v>76</v>
      </c>
      <c r="F33">
        <v>101</v>
      </c>
      <c r="J33">
        <v>7</v>
      </c>
      <c r="N33">
        <v>44</v>
      </c>
      <c r="R33">
        <v>18</v>
      </c>
      <c r="V33">
        <v>54</v>
      </c>
      <c r="Z33">
        <v>527</v>
      </c>
      <c r="AD33">
        <v>28</v>
      </c>
      <c r="AH33">
        <v>73</v>
      </c>
      <c r="AL33">
        <v>1</v>
      </c>
      <c r="AP33">
        <v>11301</v>
      </c>
      <c r="AQ33">
        <v>9755</v>
      </c>
      <c r="AX33">
        <v>4861</v>
      </c>
      <c r="AY33">
        <v>4497</v>
      </c>
      <c r="BF33">
        <v>344</v>
      </c>
      <c r="BG33">
        <v>328</v>
      </c>
      <c r="BN33">
        <v>2252</v>
      </c>
      <c r="BO33">
        <v>2067</v>
      </c>
      <c r="BV33">
        <v>1102</v>
      </c>
      <c r="BW33">
        <v>1097</v>
      </c>
      <c r="CD33">
        <v>1516</v>
      </c>
      <c r="CE33">
        <v>1512</v>
      </c>
      <c r="CL33">
        <v>12049</v>
      </c>
      <c r="CM33">
        <v>11501</v>
      </c>
      <c r="CT33">
        <v>709</v>
      </c>
      <c r="CU33">
        <v>703</v>
      </c>
      <c r="DB33">
        <v>2144</v>
      </c>
      <c r="DC33">
        <v>2137</v>
      </c>
      <c r="DJ33">
        <v>531</v>
      </c>
      <c r="DK33">
        <v>531</v>
      </c>
    </row>
    <row r="34" spans="1:117">
      <c r="A34" t="s">
        <v>76</v>
      </c>
      <c r="B34">
        <v>373</v>
      </c>
      <c r="C34">
        <v>263</v>
      </c>
      <c r="F34">
        <v>709</v>
      </c>
      <c r="G34">
        <v>517</v>
      </c>
      <c r="J34">
        <v>124</v>
      </c>
      <c r="K34">
        <v>96</v>
      </c>
      <c r="N34">
        <v>320</v>
      </c>
      <c r="O34">
        <v>224</v>
      </c>
      <c r="R34">
        <v>177</v>
      </c>
      <c r="S34">
        <v>147</v>
      </c>
      <c r="V34">
        <v>539</v>
      </c>
      <c r="W34">
        <v>383</v>
      </c>
      <c r="Z34">
        <v>3820</v>
      </c>
      <c r="AA34">
        <v>2920</v>
      </c>
      <c r="AD34">
        <v>293</v>
      </c>
      <c r="AE34">
        <v>220</v>
      </c>
      <c r="AH34">
        <v>420</v>
      </c>
      <c r="AI34">
        <v>273</v>
      </c>
      <c r="AL34">
        <v>25</v>
      </c>
      <c r="AM34">
        <v>11</v>
      </c>
      <c r="AP34">
        <v>26029</v>
      </c>
      <c r="AQ34">
        <v>24968</v>
      </c>
      <c r="AR34">
        <v>19096</v>
      </c>
      <c r="AS34">
        <v>18768</v>
      </c>
      <c r="AX34">
        <v>15902</v>
      </c>
      <c r="AY34">
        <v>15509</v>
      </c>
      <c r="AZ34">
        <v>12629</v>
      </c>
      <c r="BA34">
        <v>12437</v>
      </c>
      <c r="BF34">
        <v>8113</v>
      </c>
      <c r="BG34">
        <v>8008</v>
      </c>
      <c r="BH34">
        <v>8171</v>
      </c>
      <c r="BI34">
        <v>8072</v>
      </c>
      <c r="BN34">
        <v>11223</v>
      </c>
      <c r="BO34">
        <v>11037</v>
      </c>
      <c r="BP34">
        <v>7918</v>
      </c>
      <c r="BQ34">
        <v>7865</v>
      </c>
      <c r="BV34">
        <v>14344</v>
      </c>
      <c r="BW34">
        <v>14103</v>
      </c>
      <c r="BX34">
        <v>10798</v>
      </c>
      <c r="BY34">
        <v>10665</v>
      </c>
      <c r="CD34">
        <v>14025</v>
      </c>
      <c r="CE34">
        <v>13666</v>
      </c>
      <c r="CF34">
        <v>9556</v>
      </c>
      <c r="CG34">
        <v>9352</v>
      </c>
      <c r="CL34">
        <v>65020</v>
      </c>
      <c r="CM34">
        <v>64183</v>
      </c>
      <c r="CN34">
        <v>47984</v>
      </c>
      <c r="CO34">
        <v>47822</v>
      </c>
      <c r="CT34">
        <v>7794</v>
      </c>
      <c r="CU34">
        <v>7721</v>
      </c>
      <c r="CV34">
        <v>5674</v>
      </c>
      <c r="CW34">
        <v>5626</v>
      </c>
      <c r="DB34">
        <v>15122</v>
      </c>
      <c r="DC34">
        <v>13796</v>
      </c>
      <c r="DD34">
        <v>11275</v>
      </c>
      <c r="DE34">
        <v>10294</v>
      </c>
      <c r="DJ34">
        <v>3179</v>
      </c>
      <c r="DK34">
        <v>3150</v>
      </c>
      <c r="DL34">
        <v>1679</v>
      </c>
      <c r="DM34">
        <v>1654</v>
      </c>
    </row>
    <row r="35" spans="1:117">
      <c r="A35" t="s">
        <v>77</v>
      </c>
      <c r="B35">
        <v>203</v>
      </c>
      <c r="F35">
        <v>144</v>
      </c>
      <c r="J35">
        <v>22</v>
      </c>
      <c r="N35">
        <v>141</v>
      </c>
      <c r="R35">
        <v>56</v>
      </c>
      <c r="V35">
        <v>136</v>
      </c>
      <c r="Z35">
        <v>2314</v>
      </c>
      <c r="AD35">
        <v>71</v>
      </c>
      <c r="AH35">
        <v>196</v>
      </c>
      <c r="AL35">
        <v>22</v>
      </c>
      <c r="AP35">
        <v>7044</v>
      </c>
      <c r="AQ35">
        <v>7030</v>
      </c>
      <c r="AX35">
        <v>2252</v>
      </c>
      <c r="AY35">
        <v>2250</v>
      </c>
      <c r="BF35">
        <v>262</v>
      </c>
      <c r="BG35">
        <v>258</v>
      </c>
      <c r="BN35">
        <v>2202</v>
      </c>
      <c r="BO35">
        <v>2196</v>
      </c>
      <c r="BV35">
        <v>4240</v>
      </c>
      <c r="BW35">
        <v>4232</v>
      </c>
      <c r="CD35">
        <v>1782</v>
      </c>
      <c r="CE35">
        <v>1769</v>
      </c>
      <c r="CL35">
        <v>4078</v>
      </c>
      <c r="CM35">
        <v>4076</v>
      </c>
      <c r="CT35">
        <v>1611</v>
      </c>
      <c r="CU35">
        <v>1580</v>
      </c>
      <c r="DB35">
        <v>3285</v>
      </c>
      <c r="DC35">
        <v>3273</v>
      </c>
      <c r="DJ35">
        <v>1472</v>
      </c>
      <c r="DK35">
        <v>1469</v>
      </c>
    </row>
    <row r="36" spans="1:117">
      <c r="A36" t="s">
        <v>78</v>
      </c>
      <c r="B36">
        <v>55</v>
      </c>
      <c r="F36">
        <v>51</v>
      </c>
      <c r="J36">
        <v>3</v>
      </c>
      <c r="N36">
        <v>39</v>
      </c>
      <c r="R36">
        <v>20</v>
      </c>
      <c r="V36">
        <v>21</v>
      </c>
      <c r="Z36">
        <v>629</v>
      </c>
      <c r="AD36">
        <v>20</v>
      </c>
      <c r="AH36">
        <v>45</v>
      </c>
      <c r="AP36">
        <v>783</v>
      </c>
      <c r="AQ36">
        <v>725</v>
      </c>
      <c r="AX36">
        <v>275</v>
      </c>
      <c r="AY36">
        <v>268</v>
      </c>
      <c r="BF36">
        <v>37</v>
      </c>
      <c r="BG36">
        <v>37</v>
      </c>
      <c r="BN36">
        <v>408</v>
      </c>
      <c r="BO36">
        <v>379</v>
      </c>
      <c r="BV36">
        <v>1077</v>
      </c>
      <c r="BW36">
        <v>1039</v>
      </c>
      <c r="CD36">
        <v>417</v>
      </c>
      <c r="CE36">
        <v>398</v>
      </c>
      <c r="CL36">
        <v>1189</v>
      </c>
      <c r="CM36">
        <v>1188</v>
      </c>
      <c r="CT36">
        <v>256</v>
      </c>
      <c r="CU36">
        <v>248</v>
      </c>
      <c r="DB36">
        <v>697</v>
      </c>
      <c r="DC36">
        <v>650</v>
      </c>
      <c r="DJ36">
        <v>12</v>
      </c>
      <c r="DK36">
        <v>12</v>
      </c>
    </row>
    <row r="37" spans="1:117">
      <c r="A37" t="s">
        <v>79</v>
      </c>
      <c r="B37">
        <v>28</v>
      </c>
      <c r="F37">
        <v>15</v>
      </c>
      <c r="J37">
        <v>13</v>
      </c>
      <c r="N37">
        <v>21</v>
      </c>
      <c r="R37">
        <v>7</v>
      </c>
      <c r="V37">
        <v>14</v>
      </c>
      <c r="Z37">
        <v>172</v>
      </c>
      <c r="AD37">
        <v>7</v>
      </c>
      <c r="AH37">
        <v>19</v>
      </c>
      <c r="AL37">
        <v>0</v>
      </c>
      <c r="AP37">
        <v>422</v>
      </c>
      <c r="AQ37">
        <v>409</v>
      </c>
      <c r="AX37">
        <v>175</v>
      </c>
      <c r="AY37">
        <v>172</v>
      </c>
      <c r="BF37">
        <v>159</v>
      </c>
      <c r="BG37">
        <v>157</v>
      </c>
      <c r="BN37">
        <v>188</v>
      </c>
      <c r="BO37">
        <v>182</v>
      </c>
      <c r="BV37">
        <v>305</v>
      </c>
      <c r="BW37">
        <v>300</v>
      </c>
      <c r="CD37">
        <v>176</v>
      </c>
      <c r="CE37">
        <v>171</v>
      </c>
      <c r="CL37">
        <v>365</v>
      </c>
      <c r="CM37">
        <v>332</v>
      </c>
      <c r="CT37">
        <v>148</v>
      </c>
      <c r="CU37">
        <v>146</v>
      </c>
      <c r="DB37">
        <v>471</v>
      </c>
      <c r="DC37">
        <v>468</v>
      </c>
      <c r="DJ37">
        <v>30</v>
      </c>
      <c r="DK37">
        <v>30</v>
      </c>
    </row>
    <row r="38" spans="1:117">
      <c r="A38" t="s">
        <v>80</v>
      </c>
      <c r="B38">
        <v>822</v>
      </c>
      <c r="F38">
        <v>832</v>
      </c>
      <c r="J38">
        <v>229</v>
      </c>
      <c r="N38">
        <v>802</v>
      </c>
      <c r="R38">
        <v>480</v>
      </c>
      <c r="V38">
        <v>984</v>
      </c>
      <c r="Z38">
        <v>7391</v>
      </c>
      <c r="AD38">
        <v>600</v>
      </c>
      <c r="AH38">
        <v>943</v>
      </c>
      <c r="AL38">
        <v>26</v>
      </c>
      <c r="AP38">
        <v>85174</v>
      </c>
      <c r="AQ38">
        <v>80904</v>
      </c>
      <c r="AX38">
        <v>38353</v>
      </c>
      <c r="AY38">
        <v>37342</v>
      </c>
      <c r="BF38">
        <v>9715</v>
      </c>
      <c r="BG38">
        <v>9463</v>
      </c>
      <c r="BN38">
        <v>28791</v>
      </c>
      <c r="BO38">
        <v>28239</v>
      </c>
      <c r="BV38">
        <v>25822</v>
      </c>
      <c r="BW38">
        <v>25603</v>
      </c>
      <c r="CD38">
        <v>17992</v>
      </c>
      <c r="CE38">
        <v>17929</v>
      </c>
      <c r="CL38">
        <v>64846</v>
      </c>
      <c r="CM38">
        <v>64354</v>
      </c>
      <c r="CT38">
        <v>11436</v>
      </c>
      <c r="CU38">
        <v>10901</v>
      </c>
      <c r="DB38">
        <v>27292</v>
      </c>
      <c r="DC38">
        <v>27028</v>
      </c>
      <c r="DJ38">
        <v>4363</v>
      </c>
      <c r="DK38">
        <v>4359</v>
      </c>
    </row>
    <row r="39" spans="1:117">
      <c r="A39" t="s">
        <v>81</v>
      </c>
      <c r="B39">
        <v>1393</v>
      </c>
      <c r="C39">
        <v>1024</v>
      </c>
      <c r="F39">
        <v>2849</v>
      </c>
      <c r="G39">
        <v>2068</v>
      </c>
      <c r="J39">
        <v>405</v>
      </c>
      <c r="K39">
        <v>307</v>
      </c>
      <c r="N39">
        <v>2210</v>
      </c>
      <c r="O39">
        <v>1496</v>
      </c>
      <c r="R39">
        <v>1068</v>
      </c>
      <c r="S39">
        <v>689</v>
      </c>
      <c r="V39">
        <v>2126</v>
      </c>
      <c r="W39">
        <v>1554</v>
      </c>
      <c r="Z39">
        <v>18879</v>
      </c>
      <c r="AA39">
        <v>13920</v>
      </c>
      <c r="AD39">
        <v>1555</v>
      </c>
      <c r="AE39">
        <v>1084</v>
      </c>
      <c r="AH39">
        <v>2487</v>
      </c>
      <c r="AI39">
        <v>1626</v>
      </c>
      <c r="AL39">
        <v>188</v>
      </c>
      <c r="AM39">
        <v>138</v>
      </c>
      <c r="AP39">
        <v>79975</v>
      </c>
      <c r="AQ39">
        <v>78497</v>
      </c>
      <c r="AR39">
        <v>58254</v>
      </c>
      <c r="AS39">
        <v>56239</v>
      </c>
      <c r="AX39">
        <v>59617</v>
      </c>
      <c r="AY39">
        <v>56056</v>
      </c>
      <c r="AZ39">
        <v>41020</v>
      </c>
      <c r="BA39">
        <v>37374</v>
      </c>
      <c r="BF39">
        <v>13549</v>
      </c>
      <c r="BG39">
        <v>13356</v>
      </c>
      <c r="BH39">
        <v>9676</v>
      </c>
      <c r="BI39">
        <v>9485</v>
      </c>
      <c r="BN39">
        <v>67977</v>
      </c>
      <c r="BO39">
        <v>65046</v>
      </c>
      <c r="BP39">
        <v>47373</v>
      </c>
      <c r="BQ39">
        <v>44507</v>
      </c>
      <c r="BV39">
        <v>61082</v>
      </c>
      <c r="BW39">
        <v>60904</v>
      </c>
      <c r="BX39">
        <v>39637</v>
      </c>
      <c r="BY39">
        <v>39431</v>
      </c>
      <c r="CD39">
        <v>35937</v>
      </c>
      <c r="CE39">
        <v>35814</v>
      </c>
      <c r="CF39">
        <v>26013</v>
      </c>
      <c r="CG39">
        <v>25848</v>
      </c>
      <c r="CL39">
        <v>215628</v>
      </c>
      <c r="CM39">
        <v>212541</v>
      </c>
      <c r="CN39">
        <v>157171</v>
      </c>
      <c r="CO39">
        <v>153338</v>
      </c>
      <c r="CT39">
        <v>22138</v>
      </c>
      <c r="CU39">
        <v>22099</v>
      </c>
      <c r="CV39">
        <v>14414</v>
      </c>
      <c r="CW39">
        <v>14382</v>
      </c>
      <c r="DB39">
        <v>59669</v>
      </c>
      <c r="DC39">
        <v>59522</v>
      </c>
      <c r="DD39">
        <v>41241</v>
      </c>
      <c r="DE39">
        <v>41059</v>
      </c>
      <c r="DJ39">
        <v>13622</v>
      </c>
      <c r="DK39">
        <v>13454</v>
      </c>
      <c r="DL39">
        <v>10402</v>
      </c>
      <c r="DM39">
        <v>10375</v>
      </c>
    </row>
    <row r="40" spans="1:117">
      <c r="A40" t="s">
        <v>82</v>
      </c>
      <c r="B40">
        <v>878</v>
      </c>
      <c r="F40">
        <v>1039</v>
      </c>
      <c r="J40">
        <v>248</v>
      </c>
      <c r="N40">
        <v>678</v>
      </c>
      <c r="R40">
        <v>629</v>
      </c>
      <c r="V40">
        <v>1492</v>
      </c>
      <c r="Z40">
        <v>5314</v>
      </c>
      <c r="AD40">
        <v>604</v>
      </c>
      <c r="AH40">
        <v>988</v>
      </c>
      <c r="AL40">
        <v>36</v>
      </c>
      <c r="AP40">
        <v>227253</v>
      </c>
      <c r="AQ40">
        <v>226258</v>
      </c>
      <c r="AX40">
        <v>44995</v>
      </c>
      <c r="AY40">
        <v>44929</v>
      </c>
      <c r="BF40">
        <v>15700</v>
      </c>
      <c r="BG40">
        <v>15620</v>
      </c>
      <c r="BN40">
        <v>27946</v>
      </c>
      <c r="BO40">
        <v>27840</v>
      </c>
      <c r="BV40">
        <v>27674</v>
      </c>
      <c r="BW40">
        <v>27366</v>
      </c>
      <c r="CD40">
        <v>26211</v>
      </c>
      <c r="CE40">
        <v>26194</v>
      </c>
      <c r="CL40">
        <v>60157</v>
      </c>
      <c r="CM40">
        <v>59757</v>
      </c>
      <c r="CT40">
        <v>10160</v>
      </c>
      <c r="CU40">
        <v>10153</v>
      </c>
      <c r="DB40">
        <v>25406</v>
      </c>
      <c r="DC40">
        <v>25349</v>
      </c>
      <c r="DJ40">
        <v>3426</v>
      </c>
      <c r="DK40">
        <v>3408</v>
      </c>
    </row>
    <row r="41" spans="1:117">
      <c r="A41" t="s">
        <v>349</v>
      </c>
      <c r="B41">
        <v>153</v>
      </c>
      <c r="F41">
        <v>165</v>
      </c>
      <c r="J41">
        <v>29</v>
      </c>
      <c r="N41">
        <v>115</v>
      </c>
      <c r="R41">
        <v>52</v>
      </c>
      <c r="V41">
        <v>105</v>
      </c>
      <c r="Z41">
        <v>889</v>
      </c>
      <c r="AD41">
        <v>57</v>
      </c>
      <c r="AH41">
        <v>128</v>
      </c>
      <c r="AL41">
        <v>3</v>
      </c>
      <c r="AP41">
        <v>9018</v>
      </c>
      <c r="AQ41">
        <v>8547</v>
      </c>
      <c r="AX41">
        <v>5386</v>
      </c>
      <c r="AY41">
        <v>4814</v>
      </c>
      <c r="BF41">
        <v>1432</v>
      </c>
      <c r="BG41">
        <v>1332</v>
      </c>
      <c r="BN41">
        <v>5907</v>
      </c>
      <c r="BO41">
        <v>4036</v>
      </c>
      <c r="BV41">
        <v>3904</v>
      </c>
      <c r="BW41">
        <v>3482</v>
      </c>
      <c r="CD41">
        <v>2826</v>
      </c>
      <c r="CE41">
        <v>2070</v>
      </c>
      <c r="CL41">
        <v>26583</v>
      </c>
      <c r="CM41">
        <v>24138</v>
      </c>
      <c r="CT41">
        <v>1596</v>
      </c>
      <c r="CU41">
        <v>1239</v>
      </c>
      <c r="DB41">
        <v>4880</v>
      </c>
      <c r="DC41">
        <v>3671</v>
      </c>
      <c r="DJ41">
        <v>670</v>
      </c>
      <c r="DK41">
        <v>640</v>
      </c>
    </row>
    <row r="42" spans="1:117">
      <c r="A42" s="334" t="s">
        <v>84</v>
      </c>
      <c r="B42">
        <v>37</v>
      </c>
      <c r="F42">
        <v>39</v>
      </c>
      <c r="J42">
        <v>3</v>
      </c>
      <c r="N42">
        <v>14</v>
      </c>
      <c r="R42">
        <v>15</v>
      </c>
      <c r="V42">
        <v>17</v>
      </c>
      <c r="Z42">
        <v>128</v>
      </c>
      <c r="AD42">
        <v>8</v>
      </c>
      <c r="AH42">
        <v>28</v>
      </c>
      <c r="AL42">
        <v>1</v>
      </c>
      <c r="AP42">
        <v>3335</v>
      </c>
      <c r="AQ42">
        <v>3241</v>
      </c>
      <c r="AX42">
        <v>2181</v>
      </c>
      <c r="AY42">
        <v>2087</v>
      </c>
      <c r="BF42">
        <v>486</v>
      </c>
      <c r="BG42">
        <v>455</v>
      </c>
      <c r="BN42">
        <v>1270</v>
      </c>
      <c r="BO42">
        <v>1236</v>
      </c>
      <c r="BV42">
        <v>586</v>
      </c>
      <c r="BW42">
        <v>567</v>
      </c>
      <c r="CD42">
        <v>396</v>
      </c>
      <c r="CE42">
        <v>380</v>
      </c>
      <c r="CL42">
        <v>3580</v>
      </c>
      <c r="CM42">
        <v>3485</v>
      </c>
      <c r="CT42">
        <v>154</v>
      </c>
      <c r="CU42">
        <v>151</v>
      </c>
      <c r="DB42">
        <v>712</v>
      </c>
      <c r="DC42">
        <v>670</v>
      </c>
      <c r="DJ42">
        <v>139</v>
      </c>
      <c r="DK42">
        <v>126</v>
      </c>
    </row>
    <row r="43" spans="1:117">
      <c r="A43" t="s">
        <v>85</v>
      </c>
    </row>
    <row r="44" spans="1:117">
      <c r="A44" t="s">
        <v>86</v>
      </c>
      <c r="B44">
        <v>1010</v>
      </c>
      <c r="F44">
        <v>1224</v>
      </c>
      <c r="J44">
        <v>162</v>
      </c>
      <c r="N44">
        <v>960</v>
      </c>
      <c r="R44">
        <v>403</v>
      </c>
      <c r="V44">
        <v>1135</v>
      </c>
      <c r="Z44">
        <v>6000</v>
      </c>
      <c r="AD44">
        <v>698</v>
      </c>
      <c r="AH44">
        <v>784</v>
      </c>
      <c r="AL44">
        <v>147</v>
      </c>
      <c r="AP44">
        <v>85273</v>
      </c>
      <c r="AQ44">
        <v>78215</v>
      </c>
      <c r="AX44">
        <v>52083</v>
      </c>
      <c r="AY44">
        <v>49070</v>
      </c>
      <c r="BF44">
        <v>11590</v>
      </c>
      <c r="BG44">
        <v>10535</v>
      </c>
      <c r="BN44">
        <v>42470</v>
      </c>
      <c r="BO44">
        <v>40462</v>
      </c>
      <c r="BV44">
        <v>30006</v>
      </c>
      <c r="BW44">
        <v>29734</v>
      </c>
      <c r="CD44">
        <v>31116</v>
      </c>
      <c r="CE44">
        <v>30929</v>
      </c>
      <c r="CL44">
        <v>69216</v>
      </c>
      <c r="CM44">
        <v>66307</v>
      </c>
      <c r="CT44">
        <v>19748</v>
      </c>
      <c r="CU44">
        <v>19602</v>
      </c>
      <c r="DB44">
        <v>30604</v>
      </c>
      <c r="DC44">
        <v>29702</v>
      </c>
      <c r="DJ44">
        <v>14358</v>
      </c>
      <c r="DK44">
        <v>14137</v>
      </c>
    </row>
    <row r="45" spans="1:117">
      <c r="A45" t="s">
        <v>87</v>
      </c>
      <c r="B45">
        <v>850</v>
      </c>
      <c r="F45">
        <v>883</v>
      </c>
      <c r="J45">
        <v>243</v>
      </c>
      <c r="N45">
        <v>591</v>
      </c>
      <c r="R45">
        <v>572</v>
      </c>
      <c r="V45">
        <v>1475</v>
      </c>
      <c r="Z45">
        <v>5569</v>
      </c>
      <c r="AD45">
        <v>1271</v>
      </c>
      <c r="AH45">
        <v>1245</v>
      </c>
      <c r="AL45">
        <v>102</v>
      </c>
      <c r="AP45">
        <v>112747</v>
      </c>
      <c r="AQ45">
        <v>96322</v>
      </c>
      <c r="AX45">
        <v>62826</v>
      </c>
      <c r="AY45">
        <v>55304</v>
      </c>
      <c r="BF45">
        <v>15189</v>
      </c>
      <c r="BG45">
        <v>14874</v>
      </c>
      <c r="BN45">
        <v>43293</v>
      </c>
      <c r="BO45">
        <v>38212</v>
      </c>
      <c r="BV45">
        <v>33856</v>
      </c>
      <c r="BW45">
        <v>33211</v>
      </c>
      <c r="CD45">
        <v>46469</v>
      </c>
      <c r="CE45">
        <v>44470</v>
      </c>
      <c r="CL45">
        <v>87166</v>
      </c>
      <c r="CM45">
        <v>82299</v>
      </c>
      <c r="CT45">
        <v>21611</v>
      </c>
      <c r="CU45">
        <v>20999</v>
      </c>
      <c r="DB45">
        <v>47637</v>
      </c>
      <c r="DC45">
        <v>46683</v>
      </c>
      <c r="DJ45">
        <v>9899</v>
      </c>
      <c r="DK45">
        <v>9604</v>
      </c>
    </row>
    <row r="46" spans="1:117">
      <c r="A46" t="s">
        <v>88</v>
      </c>
      <c r="B46">
        <v>426</v>
      </c>
      <c r="F46">
        <v>660</v>
      </c>
      <c r="J46">
        <v>96</v>
      </c>
      <c r="N46">
        <v>628</v>
      </c>
      <c r="R46">
        <v>291</v>
      </c>
      <c r="V46">
        <v>358</v>
      </c>
      <c r="Z46">
        <v>4279</v>
      </c>
      <c r="AD46">
        <v>342</v>
      </c>
      <c r="AH46">
        <v>307</v>
      </c>
      <c r="AL46">
        <v>18</v>
      </c>
      <c r="AP46">
        <v>16933</v>
      </c>
      <c r="AQ46">
        <v>16344</v>
      </c>
      <c r="AX46">
        <v>14508</v>
      </c>
      <c r="AY46">
        <v>14125</v>
      </c>
      <c r="BF46">
        <v>2053</v>
      </c>
      <c r="BG46">
        <v>2043</v>
      </c>
      <c r="BN46">
        <v>13773</v>
      </c>
      <c r="BO46">
        <v>13462</v>
      </c>
      <c r="BV46">
        <v>15482</v>
      </c>
      <c r="BW46">
        <v>15315</v>
      </c>
      <c r="CD46">
        <v>7619</v>
      </c>
      <c r="CE46">
        <v>7536</v>
      </c>
      <c r="CL46">
        <v>24644</v>
      </c>
      <c r="CM46">
        <v>24630</v>
      </c>
      <c r="CT46">
        <v>6031</v>
      </c>
      <c r="CU46">
        <v>6017</v>
      </c>
      <c r="DB46">
        <v>11014</v>
      </c>
      <c r="DC46">
        <v>10863</v>
      </c>
      <c r="DJ46">
        <v>1425</v>
      </c>
      <c r="DK46">
        <v>1424</v>
      </c>
    </row>
    <row r="47" spans="1:117">
      <c r="A47" t="s">
        <v>89</v>
      </c>
      <c r="B47">
        <v>390</v>
      </c>
      <c r="C47">
        <v>254</v>
      </c>
      <c r="F47">
        <v>711</v>
      </c>
      <c r="G47">
        <v>511</v>
      </c>
      <c r="J47">
        <v>37</v>
      </c>
      <c r="K47">
        <v>31</v>
      </c>
      <c r="N47">
        <v>177</v>
      </c>
      <c r="O47">
        <v>126</v>
      </c>
      <c r="R47">
        <v>140</v>
      </c>
      <c r="S47">
        <v>131</v>
      </c>
      <c r="V47">
        <v>233</v>
      </c>
      <c r="W47">
        <v>175</v>
      </c>
      <c r="Z47">
        <v>6579</v>
      </c>
      <c r="AA47">
        <v>3698</v>
      </c>
      <c r="AD47">
        <v>141</v>
      </c>
      <c r="AE47">
        <v>81</v>
      </c>
      <c r="AH47">
        <v>295</v>
      </c>
      <c r="AI47">
        <v>182</v>
      </c>
      <c r="AL47">
        <v>14</v>
      </c>
      <c r="AM47">
        <v>12</v>
      </c>
      <c r="AP47">
        <v>16285</v>
      </c>
      <c r="AQ47">
        <v>14317</v>
      </c>
      <c r="AR47">
        <v>13575</v>
      </c>
      <c r="AS47">
        <v>12541</v>
      </c>
      <c r="AX47">
        <v>17767</v>
      </c>
      <c r="AY47">
        <v>15538</v>
      </c>
      <c r="AZ47">
        <v>14940</v>
      </c>
      <c r="BA47">
        <v>13811</v>
      </c>
      <c r="BF47">
        <v>819</v>
      </c>
      <c r="BG47">
        <v>686</v>
      </c>
      <c r="BH47">
        <v>683</v>
      </c>
      <c r="BI47">
        <v>644</v>
      </c>
      <c r="BN47">
        <v>4131</v>
      </c>
      <c r="BO47">
        <v>3632</v>
      </c>
      <c r="BP47">
        <v>3629</v>
      </c>
      <c r="BQ47">
        <v>3295</v>
      </c>
      <c r="BV47">
        <v>9925</v>
      </c>
      <c r="BW47">
        <v>9584</v>
      </c>
      <c r="BX47">
        <v>8751</v>
      </c>
      <c r="BY47">
        <v>8370</v>
      </c>
      <c r="CD47">
        <v>3360</v>
      </c>
      <c r="CE47">
        <v>3300</v>
      </c>
      <c r="CF47">
        <v>2832</v>
      </c>
      <c r="CG47">
        <v>2782</v>
      </c>
      <c r="CL47">
        <v>28466</v>
      </c>
      <c r="CM47">
        <v>27890</v>
      </c>
      <c r="CN47">
        <v>22229</v>
      </c>
      <c r="CO47">
        <v>21816</v>
      </c>
      <c r="CT47">
        <v>3022</v>
      </c>
      <c r="CU47">
        <v>2787</v>
      </c>
      <c r="CV47">
        <v>2196</v>
      </c>
      <c r="CW47">
        <v>2063</v>
      </c>
      <c r="DB47">
        <v>6721</v>
      </c>
      <c r="DC47">
        <v>6154</v>
      </c>
      <c r="DD47">
        <v>4438</v>
      </c>
      <c r="DE47">
        <v>3956</v>
      </c>
      <c r="DJ47">
        <v>1300</v>
      </c>
      <c r="DK47">
        <v>1103</v>
      </c>
      <c r="DL47">
        <v>958</v>
      </c>
      <c r="DM47">
        <v>914</v>
      </c>
    </row>
    <row r="48" spans="1:117">
      <c r="A48" t="s">
        <v>90</v>
      </c>
      <c r="B48">
        <v>240</v>
      </c>
      <c r="C48">
        <v>210</v>
      </c>
      <c r="F48">
        <v>240</v>
      </c>
      <c r="G48">
        <v>159</v>
      </c>
      <c r="J48">
        <v>33</v>
      </c>
      <c r="K48">
        <v>18</v>
      </c>
      <c r="N48">
        <v>294</v>
      </c>
      <c r="O48">
        <v>239</v>
      </c>
      <c r="R48">
        <v>55</v>
      </c>
      <c r="S48">
        <v>39</v>
      </c>
      <c r="V48">
        <v>182</v>
      </c>
      <c r="W48">
        <v>132</v>
      </c>
      <c r="Z48">
        <v>1925</v>
      </c>
      <c r="AA48">
        <v>1391</v>
      </c>
      <c r="AD48">
        <v>112</v>
      </c>
      <c r="AE48">
        <v>76</v>
      </c>
      <c r="AH48">
        <v>256</v>
      </c>
      <c r="AI48">
        <v>201</v>
      </c>
      <c r="AL48">
        <v>10</v>
      </c>
      <c r="AM48">
        <v>8</v>
      </c>
      <c r="AP48">
        <v>11377</v>
      </c>
      <c r="AQ48">
        <v>10242</v>
      </c>
      <c r="AR48">
        <v>9218</v>
      </c>
      <c r="AS48">
        <v>8339</v>
      </c>
      <c r="AX48">
        <v>10078</v>
      </c>
      <c r="AY48">
        <v>9682</v>
      </c>
      <c r="AZ48">
        <v>6719</v>
      </c>
      <c r="BA48">
        <v>6449</v>
      </c>
      <c r="BF48">
        <v>924</v>
      </c>
      <c r="BG48">
        <v>835</v>
      </c>
      <c r="BH48">
        <v>821</v>
      </c>
      <c r="BI48">
        <v>734</v>
      </c>
      <c r="BN48">
        <v>12155</v>
      </c>
      <c r="BO48">
        <v>11633</v>
      </c>
      <c r="BP48">
        <v>9021</v>
      </c>
      <c r="BQ48">
        <v>8621</v>
      </c>
      <c r="BV48">
        <v>6146</v>
      </c>
      <c r="BW48">
        <v>5811</v>
      </c>
      <c r="BX48">
        <v>4656</v>
      </c>
      <c r="BY48">
        <v>4320</v>
      </c>
      <c r="CD48">
        <v>4498</v>
      </c>
      <c r="CE48">
        <v>4367</v>
      </c>
      <c r="CF48">
        <v>3043</v>
      </c>
      <c r="CG48">
        <v>3032</v>
      </c>
      <c r="CL48">
        <v>34634</v>
      </c>
      <c r="CM48">
        <v>33740</v>
      </c>
      <c r="CN48">
        <v>24637</v>
      </c>
      <c r="CO48">
        <v>24147</v>
      </c>
      <c r="CT48">
        <v>2655</v>
      </c>
      <c r="CU48">
        <v>2570</v>
      </c>
      <c r="CV48">
        <v>1925</v>
      </c>
      <c r="CW48">
        <v>1906</v>
      </c>
      <c r="DB48">
        <v>9392</v>
      </c>
      <c r="DC48">
        <v>9201</v>
      </c>
      <c r="DD48">
        <v>7260</v>
      </c>
      <c r="DE48">
        <v>7156</v>
      </c>
      <c r="DJ48">
        <v>831</v>
      </c>
      <c r="DK48">
        <v>796</v>
      </c>
      <c r="DL48">
        <v>889</v>
      </c>
      <c r="DM48">
        <v>870</v>
      </c>
    </row>
    <row r="49" spans="1:117">
      <c r="A49" t="s">
        <v>91</v>
      </c>
      <c r="B49">
        <v>706</v>
      </c>
      <c r="F49">
        <v>788</v>
      </c>
      <c r="J49">
        <v>187</v>
      </c>
      <c r="N49">
        <v>546</v>
      </c>
      <c r="R49">
        <v>272</v>
      </c>
      <c r="V49">
        <v>674</v>
      </c>
      <c r="Z49">
        <v>3372</v>
      </c>
      <c r="AD49">
        <v>364</v>
      </c>
      <c r="AH49">
        <v>786</v>
      </c>
      <c r="AL49">
        <v>48</v>
      </c>
      <c r="AP49">
        <v>82687</v>
      </c>
      <c r="AQ49">
        <v>69802</v>
      </c>
      <c r="AX49">
        <v>47479</v>
      </c>
      <c r="AY49">
        <v>40885</v>
      </c>
      <c r="BF49">
        <v>11109</v>
      </c>
      <c r="BG49">
        <v>8665</v>
      </c>
      <c r="BN49">
        <v>34087</v>
      </c>
      <c r="BO49">
        <v>29623</v>
      </c>
      <c r="BV49">
        <v>21173</v>
      </c>
      <c r="BW49">
        <v>20261</v>
      </c>
      <c r="CD49">
        <v>21748</v>
      </c>
      <c r="CE49">
        <v>21341</v>
      </c>
      <c r="CL49">
        <v>77299</v>
      </c>
      <c r="CM49">
        <v>75892</v>
      </c>
      <c r="CT49">
        <v>8211</v>
      </c>
      <c r="CU49">
        <v>7785</v>
      </c>
      <c r="DB49">
        <v>29654</v>
      </c>
      <c r="DC49">
        <v>28830</v>
      </c>
      <c r="DJ49">
        <v>9404</v>
      </c>
      <c r="DK49">
        <v>8856</v>
      </c>
    </row>
    <row r="50" spans="1:117">
      <c r="A50" t="s">
        <v>92</v>
      </c>
      <c r="B50">
        <v>150</v>
      </c>
      <c r="F50">
        <v>149</v>
      </c>
      <c r="J50">
        <v>32</v>
      </c>
      <c r="N50">
        <v>143</v>
      </c>
      <c r="R50">
        <v>19</v>
      </c>
      <c r="V50">
        <v>86</v>
      </c>
      <c r="Z50">
        <v>822</v>
      </c>
      <c r="AD50">
        <v>43</v>
      </c>
      <c r="AH50">
        <v>99</v>
      </c>
      <c r="AL50">
        <v>23</v>
      </c>
      <c r="AP50">
        <v>16680</v>
      </c>
      <c r="AQ50">
        <v>14808</v>
      </c>
      <c r="AX50">
        <v>9235</v>
      </c>
      <c r="AY50">
        <v>7771</v>
      </c>
      <c r="BF50">
        <v>1546</v>
      </c>
      <c r="BG50">
        <v>1344</v>
      </c>
      <c r="BN50">
        <v>7943</v>
      </c>
      <c r="BO50">
        <v>6590</v>
      </c>
      <c r="BV50">
        <v>3911</v>
      </c>
      <c r="BW50">
        <v>3840</v>
      </c>
      <c r="CD50">
        <v>2388</v>
      </c>
      <c r="CE50">
        <v>2332</v>
      </c>
      <c r="CL50">
        <v>16209</v>
      </c>
      <c r="CM50">
        <v>14950</v>
      </c>
      <c r="CT50">
        <v>1229</v>
      </c>
      <c r="CU50">
        <v>1189</v>
      </c>
      <c r="DB50">
        <v>4356</v>
      </c>
      <c r="DC50">
        <v>4275</v>
      </c>
      <c r="DJ50">
        <v>1566</v>
      </c>
      <c r="DK50">
        <v>1524</v>
      </c>
    </row>
    <row r="51" spans="1:117">
      <c r="A51" t="s">
        <v>93</v>
      </c>
      <c r="B51">
        <v>3866</v>
      </c>
      <c r="F51">
        <v>4405</v>
      </c>
      <c r="J51">
        <v>1255</v>
      </c>
      <c r="N51">
        <v>3339</v>
      </c>
      <c r="R51">
        <v>2479</v>
      </c>
      <c r="V51">
        <v>9387</v>
      </c>
      <c r="Z51">
        <v>49515</v>
      </c>
      <c r="AD51">
        <v>1654</v>
      </c>
      <c r="AH51">
        <v>4204</v>
      </c>
      <c r="AL51">
        <v>178</v>
      </c>
      <c r="AP51">
        <v>192702</v>
      </c>
      <c r="AQ51">
        <v>178932</v>
      </c>
      <c r="AX51">
        <v>105627</v>
      </c>
      <c r="AY51">
        <v>102723</v>
      </c>
      <c r="BF51">
        <v>62327</v>
      </c>
      <c r="BG51">
        <v>61425</v>
      </c>
      <c r="BN51">
        <v>99920</v>
      </c>
      <c r="BO51">
        <v>93101</v>
      </c>
      <c r="BV51">
        <v>158756</v>
      </c>
      <c r="BW51">
        <v>154178</v>
      </c>
      <c r="CD51">
        <v>161098</v>
      </c>
      <c r="CE51">
        <v>157477</v>
      </c>
      <c r="CL51">
        <v>539580</v>
      </c>
      <c r="CM51">
        <v>529028</v>
      </c>
      <c r="CT51">
        <v>30026</v>
      </c>
      <c r="CU51">
        <v>29780</v>
      </c>
      <c r="DB51">
        <v>137488</v>
      </c>
      <c r="DC51">
        <v>135843</v>
      </c>
      <c r="DJ51">
        <v>13122</v>
      </c>
      <c r="DK51">
        <v>13074</v>
      </c>
    </row>
    <row r="52" spans="1:117">
      <c r="A52" t="s">
        <v>94</v>
      </c>
      <c r="B52">
        <v>1053</v>
      </c>
      <c r="C52">
        <v>704</v>
      </c>
      <c r="F52">
        <v>951</v>
      </c>
      <c r="G52">
        <v>624</v>
      </c>
      <c r="J52">
        <v>275</v>
      </c>
      <c r="K52">
        <v>185</v>
      </c>
      <c r="N52">
        <v>901</v>
      </c>
      <c r="O52">
        <v>593</v>
      </c>
      <c r="R52">
        <v>644</v>
      </c>
      <c r="S52">
        <v>538</v>
      </c>
      <c r="V52">
        <v>1484</v>
      </c>
      <c r="W52">
        <v>1245</v>
      </c>
      <c r="Z52">
        <v>11156</v>
      </c>
      <c r="AA52">
        <v>7808</v>
      </c>
      <c r="AD52">
        <v>445</v>
      </c>
      <c r="AE52">
        <v>272</v>
      </c>
      <c r="AH52">
        <v>1153</v>
      </c>
      <c r="AI52">
        <v>754</v>
      </c>
      <c r="AL52">
        <v>28</v>
      </c>
      <c r="AM52">
        <v>31</v>
      </c>
      <c r="AP52">
        <v>40172</v>
      </c>
      <c r="AQ52">
        <v>39605</v>
      </c>
      <c r="AR52">
        <v>29499</v>
      </c>
      <c r="AS52">
        <v>29306</v>
      </c>
      <c r="AX52">
        <v>23856</v>
      </c>
      <c r="AY52">
        <v>23392</v>
      </c>
      <c r="AZ52">
        <v>17129</v>
      </c>
      <c r="BA52">
        <v>16595</v>
      </c>
      <c r="BF52">
        <v>6456</v>
      </c>
      <c r="BG52">
        <v>6409</v>
      </c>
      <c r="BH52">
        <v>4414</v>
      </c>
      <c r="BI52">
        <v>4372</v>
      </c>
      <c r="BN52">
        <v>25808</v>
      </c>
      <c r="BO52">
        <v>25498</v>
      </c>
      <c r="BP52">
        <v>15971</v>
      </c>
      <c r="BQ52">
        <v>15850</v>
      </c>
      <c r="BV52">
        <v>34437</v>
      </c>
      <c r="BW52">
        <v>34245</v>
      </c>
      <c r="BX52">
        <v>23829</v>
      </c>
      <c r="BY52">
        <v>23766</v>
      </c>
      <c r="CD52">
        <v>24774</v>
      </c>
      <c r="CE52">
        <v>24462</v>
      </c>
      <c r="CF52">
        <v>19655</v>
      </c>
      <c r="CG52">
        <v>19397</v>
      </c>
      <c r="CL52">
        <v>65412</v>
      </c>
      <c r="CM52">
        <v>65171</v>
      </c>
      <c r="CN52">
        <v>48939</v>
      </c>
      <c r="CO52">
        <v>48715</v>
      </c>
      <c r="CT52">
        <v>7864</v>
      </c>
      <c r="CU52">
        <v>7774</v>
      </c>
      <c r="CV52">
        <v>5423</v>
      </c>
      <c r="CW52">
        <v>5344</v>
      </c>
      <c r="DB52">
        <v>38150</v>
      </c>
      <c r="DC52">
        <v>36352</v>
      </c>
      <c r="DD52">
        <v>27050</v>
      </c>
      <c r="DE52">
        <v>25122</v>
      </c>
      <c r="DJ52">
        <v>3603</v>
      </c>
      <c r="DK52">
        <v>3598</v>
      </c>
      <c r="DL52">
        <v>2640</v>
      </c>
      <c r="DM52">
        <v>2637</v>
      </c>
    </row>
    <row r="53" spans="1:117">
      <c r="A53" t="s">
        <v>95</v>
      </c>
      <c r="B53">
        <v>3040</v>
      </c>
      <c r="F53">
        <v>6088</v>
      </c>
      <c r="J53">
        <v>644</v>
      </c>
      <c r="N53">
        <v>6025</v>
      </c>
      <c r="R53">
        <v>3252</v>
      </c>
      <c r="V53">
        <v>7514</v>
      </c>
      <c r="Z53">
        <v>39155</v>
      </c>
      <c r="AD53">
        <v>2537</v>
      </c>
      <c r="AH53">
        <v>2913</v>
      </c>
      <c r="AL53">
        <v>192</v>
      </c>
      <c r="AP53">
        <v>346980</v>
      </c>
      <c r="AQ53">
        <v>339895</v>
      </c>
      <c r="AX53">
        <v>215529</v>
      </c>
      <c r="AY53">
        <v>212736</v>
      </c>
      <c r="BF53">
        <v>57677</v>
      </c>
      <c r="BG53">
        <v>54730</v>
      </c>
      <c r="BN53">
        <v>277479</v>
      </c>
      <c r="BO53">
        <v>273313</v>
      </c>
      <c r="BV53">
        <v>202029</v>
      </c>
      <c r="BW53">
        <v>184275</v>
      </c>
      <c r="CD53">
        <v>141891</v>
      </c>
      <c r="CE53">
        <v>141344</v>
      </c>
      <c r="CL53">
        <v>474006</v>
      </c>
      <c r="CM53">
        <v>472108</v>
      </c>
      <c r="CT53">
        <v>60350</v>
      </c>
      <c r="CU53">
        <v>58769</v>
      </c>
      <c r="DB53">
        <v>104982</v>
      </c>
      <c r="DC53">
        <v>103345</v>
      </c>
      <c r="DJ53">
        <v>19210</v>
      </c>
      <c r="DK53">
        <v>19105</v>
      </c>
    </row>
    <row r="54" spans="1:117">
      <c r="A54" t="s">
        <v>96</v>
      </c>
      <c r="B54" s="350">
        <v>2289</v>
      </c>
      <c r="C54">
        <v>1020</v>
      </c>
      <c r="F54" s="350">
        <v>3047</v>
      </c>
      <c r="G54">
        <v>1559</v>
      </c>
      <c r="J54" s="350">
        <v>322</v>
      </c>
      <c r="K54">
        <v>173</v>
      </c>
      <c r="N54" s="350">
        <v>1439</v>
      </c>
      <c r="O54">
        <v>491</v>
      </c>
      <c r="R54">
        <v>791</v>
      </c>
      <c r="S54">
        <v>636</v>
      </c>
      <c r="V54">
        <v>1776</v>
      </c>
      <c r="W54">
        <v>1258</v>
      </c>
      <c r="Z54">
        <v>8459</v>
      </c>
      <c r="AA54">
        <v>5843</v>
      </c>
      <c r="AD54">
        <v>960</v>
      </c>
      <c r="AE54">
        <v>742</v>
      </c>
      <c r="AH54">
        <v>1545</v>
      </c>
      <c r="AI54">
        <v>1115</v>
      </c>
      <c r="AL54">
        <v>80</v>
      </c>
      <c r="AM54">
        <v>68</v>
      </c>
      <c r="AP54">
        <v>126229</v>
      </c>
      <c r="AQ54">
        <v>114809</v>
      </c>
      <c r="AR54">
        <v>46714</v>
      </c>
      <c r="AS54">
        <v>29276</v>
      </c>
      <c r="AX54">
        <v>86355</v>
      </c>
      <c r="AY54">
        <v>79012</v>
      </c>
      <c r="AZ54">
        <v>27387</v>
      </c>
      <c r="BA54">
        <v>19583</v>
      </c>
      <c r="BF54">
        <v>17826</v>
      </c>
      <c r="BG54">
        <v>16707</v>
      </c>
      <c r="BH54">
        <v>5603</v>
      </c>
      <c r="BI54">
        <v>3571</v>
      </c>
      <c r="BN54">
        <v>57140</v>
      </c>
      <c r="BO54">
        <v>52125</v>
      </c>
      <c r="BP54">
        <v>16160</v>
      </c>
      <c r="BQ54">
        <v>10028</v>
      </c>
      <c r="BV54">
        <v>49436</v>
      </c>
      <c r="BW54">
        <v>48095</v>
      </c>
      <c r="BX54">
        <v>34935</v>
      </c>
      <c r="BY54">
        <v>34145</v>
      </c>
      <c r="CD54">
        <v>44767</v>
      </c>
      <c r="CE54">
        <v>42300</v>
      </c>
      <c r="CF54">
        <v>27228</v>
      </c>
      <c r="CG54">
        <v>25763</v>
      </c>
      <c r="CL54">
        <v>37432</v>
      </c>
      <c r="CM54">
        <v>31591</v>
      </c>
      <c r="CN54">
        <v>40668</v>
      </c>
      <c r="CO54">
        <v>35368</v>
      </c>
      <c r="CT54">
        <v>18632</v>
      </c>
      <c r="CU54">
        <v>18058</v>
      </c>
      <c r="CV54">
        <v>13443</v>
      </c>
      <c r="CW54">
        <v>13159</v>
      </c>
      <c r="DB54">
        <v>47863</v>
      </c>
      <c r="DC54">
        <v>44799</v>
      </c>
      <c r="DD54">
        <v>33363</v>
      </c>
      <c r="DE54">
        <v>31677</v>
      </c>
      <c r="DJ54">
        <v>20195</v>
      </c>
      <c r="DK54">
        <v>18558</v>
      </c>
      <c r="DL54">
        <v>6322</v>
      </c>
      <c r="DM54">
        <v>2930</v>
      </c>
    </row>
    <row r="55" spans="1:117">
      <c r="A55" t="s">
        <v>97</v>
      </c>
      <c r="B55">
        <v>3367</v>
      </c>
      <c r="F55">
        <v>4538</v>
      </c>
      <c r="J55">
        <v>856</v>
      </c>
      <c r="N55">
        <v>4142</v>
      </c>
      <c r="R55">
        <v>1779</v>
      </c>
      <c r="V55">
        <v>4881</v>
      </c>
      <c r="Z55">
        <v>19852</v>
      </c>
      <c r="AD55">
        <v>2492</v>
      </c>
      <c r="AH55">
        <v>2806</v>
      </c>
      <c r="AL55">
        <v>197</v>
      </c>
      <c r="AP55">
        <v>229035</v>
      </c>
      <c r="AQ55">
        <v>209743</v>
      </c>
      <c r="AX55">
        <v>187670</v>
      </c>
      <c r="AY55">
        <v>176928</v>
      </c>
      <c r="BF55">
        <v>34842</v>
      </c>
      <c r="BG55">
        <v>34534</v>
      </c>
      <c r="BN55">
        <v>151380</v>
      </c>
      <c r="BO55">
        <v>140226</v>
      </c>
      <c r="CD55">
        <v>103040</v>
      </c>
      <c r="CE55">
        <v>102333</v>
      </c>
      <c r="CL55">
        <v>178464</v>
      </c>
      <c r="CM55">
        <v>173294</v>
      </c>
      <c r="CT55">
        <v>55929</v>
      </c>
      <c r="CU55">
        <v>51523</v>
      </c>
      <c r="DB55">
        <v>90529</v>
      </c>
      <c r="DC55">
        <v>88488</v>
      </c>
      <c r="DJ55">
        <v>30966</v>
      </c>
      <c r="DK55">
        <v>30665</v>
      </c>
    </row>
    <row r="56" spans="1:117">
      <c r="A56" t="s">
        <v>98</v>
      </c>
      <c r="B56">
        <v>2527</v>
      </c>
      <c r="F56">
        <v>3351</v>
      </c>
      <c r="J56">
        <v>740</v>
      </c>
      <c r="N56">
        <v>1808</v>
      </c>
      <c r="R56">
        <v>925</v>
      </c>
      <c r="V56">
        <v>2703</v>
      </c>
      <c r="Z56">
        <v>17192</v>
      </c>
      <c r="AD56">
        <v>1169</v>
      </c>
      <c r="AH56">
        <v>2549</v>
      </c>
      <c r="AL56">
        <v>183</v>
      </c>
      <c r="AP56">
        <v>104366</v>
      </c>
      <c r="AQ56">
        <v>100562</v>
      </c>
      <c r="AX56">
        <v>51485</v>
      </c>
      <c r="AY56">
        <v>48485</v>
      </c>
      <c r="BF56">
        <v>16461</v>
      </c>
      <c r="BG56">
        <v>16372</v>
      </c>
      <c r="BN56">
        <v>33009</v>
      </c>
      <c r="BO56">
        <v>31130</v>
      </c>
      <c r="BV56">
        <v>53426</v>
      </c>
      <c r="BW56">
        <v>51026</v>
      </c>
      <c r="CD56">
        <v>48036</v>
      </c>
      <c r="CE56">
        <v>46129</v>
      </c>
      <c r="CL56">
        <v>135953</v>
      </c>
      <c r="CM56">
        <v>133496</v>
      </c>
      <c r="CT56">
        <v>22385</v>
      </c>
      <c r="CU56">
        <v>21622</v>
      </c>
      <c r="DB56">
        <v>65340</v>
      </c>
      <c r="DC56">
        <v>59671</v>
      </c>
      <c r="DJ56">
        <v>14226</v>
      </c>
      <c r="DK56">
        <v>14225</v>
      </c>
    </row>
    <row r="57" spans="1:117">
      <c r="A57" t="s">
        <v>99</v>
      </c>
      <c r="B57">
        <v>377</v>
      </c>
      <c r="C57">
        <v>256</v>
      </c>
      <c r="F57">
        <v>353</v>
      </c>
      <c r="G57">
        <v>217</v>
      </c>
      <c r="J57">
        <v>83</v>
      </c>
      <c r="K57">
        <v>48</v>
      </c>
      <c r="N57">
        <v>217</v>
      </c>
      <c r="O57">
        <v>142</v>
      </c>
      <c r="R57">
        <v>89</v>
      </c>
      <c r="S57">
        <v>64</v>
      </c>
      <c r="V57">
        <v>198</v>
      </c>
      <c r="W57">
        <v>197</v>
      </c>
      <c r="Z57">
        <v>1501</v>
      </c>
      <c r="AA57">
        <v>1190</v>
      </c>
      <c r="AD57">
        <v>128</v>
      </c>
      <c r="AE57">
        <v>71</v>
      </c>
      <c r="AH57">
        <v>287</v>
      </c>
      <c r="AI57">
        <v>145</v>
      </c>
      <c r="AL57">
        <v>25</v>
      </c>
      <c r="AM57">
        <v>30</v>
      </c>
      <c r="AP57">
        <v>15571</v>
      </c>
      <c r="AQ57">
        <v>12328</v>
      </c>
      <c r="AR57">
        <v>10998</v>
      </c>
      <c r="AS57">
        <v>9412</v>
      </c>
      <c r="AX57">
        <v>6946</v>
      </c>
      <c r="AY57">
        <v>6004</v>
      </c>
      <c r="AZ57">
        <v>4530</v>
      </c>
      <c r="BA57">
        <v>4061</v>
      </c>
      <c r="BF57">
        <v>1763</v>
      </c>
      <c r="BG57">
        <v>1670</v>
      </c>
      <c r="BH57">
        <v>1258</v>
      </c>
      <c r="BI57">
        <v>1117</v>
      </c>
      <c r="BN57">
        <v>4722</v>
      </c>
      <c r="BO57">
        <v>4021</v>
      </c>
      <c r="BP57">
        <v>2764</v>
      </c>
      <c r="BQ57">
        <v>2369</v>
      </c>
      <c r="BV57">
        <v>8065</v>
      </c>
      <c r="BW57">
        <v>7829</v>
      </c>
      <c r="BX57">
        <v>5229</v>
      </c>
      <c r="BY57">
        <v>5182</v>
      </c>
      <c r="CD57">
        <v>4667</v>
      </c>
      <c r="CE57">
        <v>4626</v>
      </c>
      <c r="CF57">
        <v>3367</v>
      </c>
      <c r="CG57">
        <v>3359</v>
      </c>
      <c r="CL57">
        <v>13077</v>
      </c>
      <c r="CM57">
        <v>12707</v>
      </c>
      <c r="CN57">
        <v>11750</v>
      </c>
      <c r="CO57">
        <v>11546</v>
      </c>
      <c r="CT57">
        <v>3132</v>
      </c>
      <c r="CU57">
        <v>3111</v>
      </c>
      <c r="CV57">
        <v>1852</v>
      </c>
      <c r="CW57">
        <v>1843</v>
      </c>
      <c r="DB57">
        <v>10474</v>
      </c>
      <c r="DC57">
        <v>9796</v>
      </c>
      <c r="DD57">
        <v>7126</v>
      </c>
      <c r="DE57">
        <v>6134</v>
      </c>
      <c r="DJ57">
        <v>2543</v>
      </c>
      <c r="DK57">
        <v>2436</v>
      </c>
      <c r="DL57">
        <v>1776</v>
      </c>
      <c r="DM57">
        <v>1576</v>
      </c>
    </row>
    <row r="58" spans="1:117">
      <c r="A58" t="s">
        <v>100</v>
      </c>
    </row>
    <row r="59" spans="1:117">
      <c r="A59" t="s">
        <v>101</v>
      </c>
      <c r="B59">
        <v>866</v>
      </c>
      <c r="F59">
        <v>1560</v>
      </c>
      <c r="J59">
        <v>119</v>
      </c>
      <c r="N59">
        <v>1113</v>
      </c>
      <c r="R59">
        <v>627</v>
      </c>
      <c r="V59">
        <v>2163</v>
      </c>
      <c r="Z59">
        <v>11621</v>
      </c>
      <c r="AD59">
        <v>1651</v>
      </c>
      <c r="AH59">
        <v>831</v>
      </c>
      <c r="AL59">
        <v>77</v>
      </c>
      <c r="AP59">
        <v>59263</v>
      </c>
      <c r="AQ59">
        <v>59178</v>
      </c>
      <c r="AX59">
        <v>32194</v>
      </c>
      <c r="AY59">
        <v>32151</v>
      </c>
      <c r="BF59">
        <v>6366</v>
      </c>
      <c r="BG59">
        <v>6365</v>
      </c>
      <c r="BN59">
        <v>35439</v>
      </c>
      <c r="BO59">
        <v>35404</v>
      </c>
      <c r="BV59">
        <v>40009</v>
      </c>
      <c r="BW59">
        <v>39849</v>
      </c>
      <c r="CD59">
        <v>37686</v>
      </c>
      <c r="CE59">
        <v>37653</v>
      </c>
      <c r="CL59">
        <v>108165</v>
      </c>
      <c r="CM59">
        <v>108073</v>
      </c>
      <c r="CT59">
        <v>24217</v>
      </c>
      <c r="CU59">
        <v>24184</v>
      </c>
      <c r="DB59">
        <v>31032</v>
      </c>
      <c r="DC59">
        <v>30988</v>
      </c>
      <c r="DJ59">
        <v>5851</v>
      </c>
      <c r="DK59">
        <v>5832</v>
      </c>
    </row>
    <row r="60" spans="1:117">
      <c r="A60" t="s">
        <v>102</v>
      </c>
      <c r="B60">
        <v>1030</v>
      </c>
      <c r="F60">
        <v>1390</v>
      </c>
      <c r="J60">
        <v>459</v>
      </c>
      <c r="N60">
        <v>1138</v>
      </c>
      <c r="R60">
        <v>596</v>
      </c>
      <c r="V60">
        <v>2094</v>
      </c>
      <c r="AD60">
        <v>694</v>
      </c>
      <c r="AH60">
        <v>1086</v>
      </c>
      <c r="AL60">
        <v>54</v>
      </c>
      <c r="AP60">
        <v>38636</v>
      </c>
      <c r="AQ60">
        <v>38063</v>
      </c>
      <c r="AX60">
        <v>22323</v>
      </c>
      <c r="AY60">
        <v>22247</v>
      </c>
      <c r="BF60">
        <v>9700</v>
      </c>
      <c r="BG60">
        <v>9683</v>
      </c>
      <c r="BN60">
        <v>27410</v>
      </c>
      <c r="BO60">
        <v>27297</v>
      </c>
      <c r="BV60">
        <v>32090</v>
      </c>
      <c r="BW60">
        <v>31830</v>
      </c>
      <c r="CD60">
        <v>30019</v>
      </c>
      <c r="CE60">
        <v>29905</v>
      </c>
      <c r="CL60">
        <v>14109</v>
      </c>
      <c r="CT60">
        <v>10462</v>
      </c>
      <c r="CU60">
        <v>10348</v>
      </c>
      <c r="DB60">
        <v>32256</v>
      </c>
      <c r="DC60">
        <v>31813</v>
      </c>
      <c r="DJ60">
        <v>9028</v>
      </c>
      <c r="DK60">
        <v>9006</v>
      </c>
    </row>
    <row r="61" spans="1:117">
      <c r="A61" t="s">
        <v>103</v>
      </c>
      <c r="B61">
        <v>505</v>
      </c>
      <c r="F61">
        <v>812</v>
      </c>
      <c r="J61">
        <v>98</v>
      </c>
      <c r="N61">
        <v>566</v>
      </c>
      <c r="R61">
        <v>280</v>
      </c>
      <c r="V61">
        <v>447</v>
      </c>
      <c r="Z61">
        <v>4168</v>
      </c>
      <c r="AD61">
        <v>367</v>
      </c>
      <c r="AH61">
        <v>455</v>
      </c>
      <c r="AL61">
        <v>18</v>
      </c>
      <c r="AP61">
        <v>41072</v>
      </c>
      <c r="AQ61">
        <v>40781</v>
      </c>
      <c r="AX61">
        <v>29823</v>
      </c>
      <c r="AY61">
        <v>29095</v>
      </c>
      <c r="BF61">
        <v>4028</v>
      </c>
      <c r="BG61">
        <v>3859</v>
      </c>
      <c r="BN61">
        <v>20943</v>
      </c>
      <c r="BO61">
        <v>20409</v>
      </c>
      <c r="BV61">
        <v>21552</v>
      </c>
      <c r="BW61">
        <v>20981</v>
      </c>
      <c r="CD61">
        <v>12408</v>
      </c>
      <c r="CE61">
        <v>12062</v>
      </c>
      <c r="CL61">
        <v>82385</v>
      </c>
      <c r="CM61">
        <v>81487</v>
      </c>
      <c r="CT61">
        <v>9125</v>
      </c>
      <c r="CU61">
        <v>9095</v>
      </c>
      <c r="DB61">
        <v>22153</v>
      </c>
      <c r="DC61">
        <v>21773</v>
      </c>
      <c r="DJ61">
        <v>3466</v>
      </c>
      <c r="DK61">
        <v>3418</v>
      </c>
    </row>
    <row r="62" spans="1:117">
      <c r="A62" t="s">
        <v>104</v>
      </c>
      <c r="B62">
        <v>889</v>
      </c>
      <c r="F62">
        <v>1109</v>
      </c>
      <c r="J62">
        <v>283</v>
      </c>
      <c r="N62">
        <v>551</v>
      </c>
      <c r="R62">
        <v>478</v>
      </c>
      <c r="V62">
        <v>1224</v>
      </c>
      <c r="Z62">
        <v>6310</v>
      </c>
      <c r="AD62">
        <v>656</v>
      </c>
      <c r="AH62">
        <v>797</v>
      </c>
      <c r="AL62">
        <v>96</v>
      </c>
      <c r="AP62">
        <v>67501</v>
      </c>
      <c r="AQ62">
        <v>66740</v>
      </c>
      <c r="AX62">
        <v>49961</v>
      </c>
      <c r="AY62">
        <v>49535</v>
      </c>
      <c r="BF62">
        <v>14858</v>
      </c>
      <c r="BG62">
        <v>14848</v>
      </c>
      <c r="BN62">
        <v>32506</v>
      </c>
      <c r="BO62">
        <v>32278</v>
      </c>
      <c r="BV62">
        <v>30923</v>
      </c>
      <c r="BW62">
        <v>30618</v>
      </c>
      <c r="CD62">
        <v>29975</v>
      </c>
      <c r="CE62">
        <v>29834</v>
      </c>
      <c r="CL62">
        <v>140353</v>
      </c>
      <c r="CM62">
        <v>138915</v>
      </c>
      <c r="CT62">
        <v>30923</v>
      </c>
      <c r="CU62">
        <v>30618</v>
      </c>
      <c r="DB62">
        <v>30975</v>
      </c>
      <c r="DC62">
        <v>30868</v>
      </c>
      <c r="DJ62">
        <v>9714</v>
      </c>
      <c r="DK62">
        <v>9710</v>
      </c>
    </row>
    <row r="63" spans="1:117">
      <c r="A63" s="334" t="s">
        <v>105</v>
      </c>
      <c r="B63">
        <v>260</v>
      </c>
      <c r="F63">
        <v>260</v>
      </c>
      <c r="J63">
        <v>37</v>
      </c>
      <c r="N63">
        <v>292</v>
      </c>
      <c r="R63">
        <v>99</v>
      </c>
      <c r="V63">
        <v>135</v>
      </c>
      <c r="Z63">
        <v>3241</v>
      </c>
      <c r="AD63">
        <v>307</v>
      </c>
      <c r="AH63">
        <v>169</v>
      </c>
      <c r="AL63">
        <v>8</v>
      </c>
      <c r="AP63">
        <v>11068</v>
      </c>
      <c r="AQ63">
        <v>10109</v>
      </c>
      <c r="AX63">
        <v>5455</v>
      </c>
      <c r="AY63">
        <v>4794</v>
      </c>
      <c r="BF63">
        <v>834</v>
      </c>
      <c r="BG63">
        <v>824</v>
      </c>
      <c r="BN63">
        <v>4927</v>
      </c>
      <c r="BO63">
        <v>4248</v>
      </c>
      <c r="BV63">
        <v>5013</v>
      </c>
      <c r="BW63">
        <v>4976</v>
      </c>
      <c r="CD63">
        <v>2398</v>
      </c>
      <c r="CE63">
        <v>2355</v>
      </c>
      <c r="CL63">
        <v>8633</v>
      </c>
      <c r="CM63">
        <v>8361</v>
      </c>
      <c r="CT63">
        <v>3971</v>
      </c>
      <c r="CU63">
        <v>3953</v>
      </c>
      <c r="DB63">
        <v>4925</v>
      </c>
      <c r="DC63">
        <v>4907</v>
      </c>
      <c r="DJ63">
        <v>892</v>
      </c>
      <c r="DK63">
        <v>891</v>
      </c>
    </row>
    <row r="64" spans="1:117">
      <c r="A64" t="s">
        <v>106</v>
      </c>
      <c r="B64">
        <v>161</v>
      </c>
      <c r="F64">
        <v>104</v>
      </c>
      <c r="J64">
        <v>28</v>
      </c>
      <c r="N64">
        <v>124</v>
      </c>
      <c r="R64">
        <v>39</v>
      </c>
      <c r="V64">
        <v>175</v>
      </c>
      <c r="Z64">
        <v>608</v>
      </c>
      <c r="AD64">
        <v>62</v>
      </c>
      <c r="AH64">
        <v>176</v>
      </c>
      <c r="AL64">
        <v>3</v>
      </c>
      <c r="AP64">
        <v>7575</v>
      </c>
      <c r="AQ64">
        <v>6989</v>
      </c>
      <c r="AX64">
        <v>1960</v>
      </c>
      <c r="AY64">
        <v>1894</v>
      </c>
      <c r="BF64">
        <v>774</v>
      </c>
      <c r="BG64">
        <v>746</v>
      </c>
      <c r="BN64">
        <v>2613</v>
      </c>
      <c r="BO64">
        <v>2514</v>
      </c>
      <c r="BV64">
        <v>2585</v>
      </c>
      <c r="BW64">
        <v>2346</v>
      </c>
      <c r="CD64">
        <v>2617</v>
      </c>
      <c r="CE64">
        <v>2577</v>
      </c>
      <c r="CL64">
        <v>1929</v>
      </c>
      <c r="CM64">
        <v>1928</v>
      </c>
      <c r="CT64">
        <v>1207</v>
      </c>
      <c r="CU64">
        <v>1183</v>
      </c>
      <c r="DB64">
        <v>5140</v>
      </c>
      <c r="DC64">
        <v>5036</v>
      </c>
      <c r="DJ64">
        <v>630</v>
      </c>
      <c r="DK64">
        <v>629</v>
      </c>
    </row>
    <row r="65" spans="1:121">
      <c r="A65" t="s">
        <v>107</v>
      </c>
      <c r="B65">
        <v>114</v>
      </c>
      <c r="F65">
        <v>109</v>
      </c>
      <c r="J65">
        <v>11</v>
      </c>
      <c r="N65">
        <v>62</v>
      </c>
      <c r="R65">
        <v>23</v>
      </c>
      <c r="V65">
        <v>56</v>
      </c>
      <c r="Z65">
        <v>551</v>
      </c>
      <c r="AD65">
        <v>32</v>
      </c>
      <c r="AH65">
        <v>100</v>
      </c>
      <c r="AL65">
        <v>15</v>
      </c>
      <c r="AP65">
        <v>6369</v>
      </c>
      <c r="AQ65">
        <v>6326</v>
      </c>
      <c r="AX65">
        <v>2336</v>
      </c>
      <c r="AY65">
        <v>2221</v>
      </c>
      <c r="BF65">
        <v>322</v>
      </c>
      <c r="BG65">
        <v>269</v>
      </c>
      <c r="BN65">
        <v>2781</v>
      </c>
      <c r="BO65">
        <v>2389</v>
      </c>
      <c r="BV65">
        <v>1233</v>
      </c>
      <c r="BW65">
        <v>1197</v>
      </c>
      <c r="CD65">
        <v>1186</v>
      </c>
      <c r="CE65">
        <v>1109</v>
      </c>
      <c r="CL65">
        <v>3046</v>
      </c>
      <c r="CM65">
        <v>2771</v>
      </c>
      <c r="CT65">
        <v>474</v>
      </c>
      <c r="CU65">
        <v>448</v>
      </c>
      <c r="DB65">
        <v>2979</v>
      </c>
      <c r="DC65">
        <v>2746</v>
      </c>
      <c r="DJ65">
        <v>623</v>
      </c>
      <c r="DK65">
        <v>555</v>
      </c>
    </row>
    <row r="66" spans="1:121">
      <c r="A66" t="s">
        <v>108</v>
      </c>
      <c r="B66">
        <v>40</v>
      </c>
      <c r="F66">
        <v>40</v>
      </c>
      <c r="J66">
        <v>17</v>
      </c>
      <c r="N66">
        <v>26</v>
      </c>
      <c r="R66">
        <v>10</v>
      </c>
      <c r="V66">
        <v>32</v>
      </c>
      <c r="Z66">
        <v>190</v>
      </c>
      <c r="AD66">
        <v>31</v>
      </c>
      <c r="AH66">
        <v>30</v>
      </c>
      <c r="AL66">
        <v>6</v>
      </c>
      <c r="AP66">
        <v>1243</v>
      </c>
      <c r="AQ66">
        <v>1188</v>
      </c>
      <c r="AX66">
        <v>461</v>
      </c>
      <c r="AY66">
        <v>456</v>
      </c>
      <c r="BF66">
        <v>239</v>
      </c>
      <c r="BG66">
        <v>165</v>
      </c>
      <c r="BN66">
        <v>458</v>
      </c>
      <c r="BO66">
        <v>443</v>
      </c>
      <c r="BV66">
        <v>641</v>
      </c>
      <c r="BW66">
        <v>593</v>
      </c>
      <c r="CD66">
        <v>428</v>
      </c>
      <c r="CE66">
        <v>424</v>
      </c>
      <c r="CL66">
        <v>455</v>
      </c>
      <c r="CM66">
        <v>438</v>
      </c>
      <c r="CT66">
        <v>342</v>
      </c>
      <c r="CU66">
        <v>342</v>
      </c>
      <c r="DB66">
        <v>884</v>
      </c>
      <c r="DC66">
        <v>844</v>
      </c>
      <c r="DJ66">
        <v>174</v>
      </c>
      <c r="DK66">
        <v>174</v>
      </c>
    </row>
    <row r="67" spans="1:121">
      <c r="A67" t="s">
        <v>109</v>
      </c>
      <c r="B67">
        <v>2342</v>
      </c>
      <c r="F67">
        <v>3886</v>
      </c>
      <c r="J67">
        <v>413</v>
      </c>
      <c r="N67">
        <v>2348</v>
      </c>
      <c r="R67">
        <v>792</v>
      </c>
      <c r="V67">
        <v>2678</v>
      </c>
      <c r="Z67">
        <v>10151</v>
      </c>
      <c r="AD67">
        <v>1231</v>
      </c>
      <c r="AH67">
        <v>1534</v>
      </c>
      <c r="AL67">
        <v>105</v>
      </c>
      <c r="AP67">
        <v>76822</v>
      </c>
      <c r="AQ67">
        <v>71474</v>
      </c>
      <c r="AX67">
        <v>58076</v>
      </c>
      <c r="AY67">
        <v>56582</v>
      </c>
      <c r="BF67">
        <v>9860</v>
      </c>
      <c r="BG67">
        <v>9493</v>
      </c>
      <c r="BN67">
        <v>32112</v>
      </c>
      <c r="BO67">
        <v>31404</v>
      </c>
      <c r="BV67">
        <v>43443</v>
      </c>
      <c r="BW67">
        <v>41471</v>
      </c>
      <c r="CD67">
        <v>47057</v>
      </c>
      <c r="CE67">
        <v>45656</v>
      </c>
      <c r="CL67">
        <v>137694</v>
      </c>
      <c r="CM67">
        <v>137498</v>
      </c>
      <c r="CT67">
        <v>20788</v>
      </c>
      <c r="CU67">
        <v>19927</v>
      </c>
      <c r="DB67">
        <v>48618</v>
      </c>
      <c r="DC67">
        <v>47349</v>
      </c>
      <c r="DJ67">
        <v>12220</v>
      </c>
      <c r="DK67">
        <v>11785</v>
      </c>
    </row>
    <row r="68" spans="1:121">
      <c r="A68" t="s">
        <v>110</v>
      </c>
      <c r="B68">
        <v>68</v>
      </c>
      <c r="F68">
        <v>63</v>
      </c>
      <c r="J68">
        <v>16</v>
      </c>
      <c r="N68">
        <v>52</v>
      </c>
      <c r="R68">
        <v>34</v>
      </c>
      <c r="V68">
        <v>80</v>
      </c>
      <c r="Z68">
        <v>870</v>
      </c>
      <c r="AD68">
        <v>52</v>
      </c>
      <c r="AH68">
        <v>99</v>
      </c>
      <c r="AL68">
        <v>4</v>
      </c>
    </row>
    <row r="69" spans="1:121">
      <c r="A69" t="s">
        <v>111</v>
      </c>
      <c r="B69">
        <v>322</v>
      </c>
      <c r="F69">
        <v>272</v>
      </c>
      <c r="J69">
        <v>117</v>
      </c>
      <c r="N69">
        <v>200</v>
      </c>
      <c r="R69">
        <v>140</v>
      </c>
      <c r="V69">
        <v>237</v>
      </c>
      <c r="Z69">
        <v>666</v>
      </c>
      <c r="AD69">
        <v>104</v>
      </c>
      <c r="AH69">
        <v>221</v>
      </c>
      <c r="AL69">
        <v>37</v>
      </c>
      <c r="AP69">
        <v>19216</v>
      </c>
      <c r="AQ69">
        <v>19180</v>
      </c>
      <c r="AX69">
        <v>15448</v>
      </c>
      <c r="AY69">
        <v>15442</v>
      </c>
      <c r="BF69">
        <v>2613</v>
      </c>
      <c r="BG69">
        <v>2610</v>
      </c>
      <c r="BN69">
        <v>6140</v>
      </c>
      <c r="BO69">
        <v>6136</v>
      </c>
      <c r="BV69">
        <v>8595</v>
      </c>
      <c r="BW69">
        <v>8562</v>
      </c>
      <c r="CD69">
        <v>3648</v>
      </c>
      <c r="CE69">
        <v>3637</v>
      </c>
      <c r="CL69">
        <v>6060</v>
      </c>
      <c r="CM69">
        <v>6055</v>
      </c>
      <c r="CT69">
        <v>1649</v>
      </c>
      <c r="CU69">
        <v>1638</v>
      </c>
      <c r="DB69">
        <v>5833</v>
      </c>
      <c r="DC69">
        <v>5809</v>
      </c>
      <c r="DJ69">
        <v>2665</v>
      </c>
      <c r="DK69">
        <v>2653</v>
      </c>
    </row>
    <row r="70" spans="1:121">
      <c r="A70" t="s">
        <v>112</v>
      </c>
      <c r="B70">
        <v>127</v>
      </c>
      <c r="F70">
        <v>158</v>
      </c>
      <c r="J70">
        <v>13</v>
      </c>
      <c r="N70">
        <v>42</v>
      </c>
      <c r="R70">
        <v>34</v>
      </c>
      <c r="V70">
        <v>44</v>
      </c>
      <c r="Z70">
        <v>407</v>
      </c>
      <c r="AD70">
        <v>36</v>
      </c>
      <c r="AH70">
        <v>89</v>
      </c>
      <c r="AL70">
        <v>41</v>
      </c>
      <c r="AP70">
        <v>4136</v>
      </c>
      <c r="AQ70">
        <v>3754</v>
      </c>
      <c r="AX70">
        <v>2115</v>
      </c>
      <c r="AY70">
        <v>2003</v>
      </c>
      <c r="BF70">
        <v>137</v>
      </c>
      <c r="BG70">
        <v>108</v>
      </c>
      <c r="BN70">
        <v>1095</v>
      </c>
      <c r="BO70">
        <v>1033</v>
      </c>
      <c r="BV70">
        <v>1989</v>
      </c>
      <c r="BW70">
        <v>1963</v>
      </c>
      <c r="CD70">
        <v>1012</v>
      </c>
      <c r="CE70">
        <v>1003</v>
      </c>
      <c r="CL70">
        <v>783</v>
      </c>
      <c r="CM70">
        <v>783</v>
      </c>
      <c r="CT70">
        <v>454</v>
      </c>
      <c r="CU70">
        <v>453</v>
      </c>
      <c r="DB70">
        <v>1326</v>
      </c>
      <c r="DC70">
        <v>1280</v>
      </c>
      <c r="DJ70">
        <v>500</v>
      </c>
      <c r="DK70">
        <v>466</v>
      </c>
    </row>
    <row r="72" spans="1:121" s="350" customFormat="1">
      <c r="B72" s="350">
        <f>SUM(B4:B71)</f>
        <v>57907</v>
      </c>
      <c r="C72" s="350">
        <f>SUM(C4:C71)</f>
        <v>9868</v>
      </c>
      <c r="D72" s="350">
        <f t="shared" ref="D72:BO72" si="0">SUM(D4:D71)</f>
        <v>0</v>
      </c>
      <c r="E72" s="350">
        <f t="shared" si="0"/>
        <v>0</v>
      </c>
      <c r="F72" s="350">
        <f>SUM(F4:F71)</f>
        <v>76221</v>
      </c>
      <c r="G72" s="350">
        <f t="shared" si="0"/>
        <v>12861</v>
      </c>
      <c r="H72" s="350">
        <f t="shared" si="0"/>
        <v>0</v>
      </c>
      <c r="I72" s="350">
        <f t="shared" si="0"/>
        <v>0</v>
      </c>
      <c r="J72" s="350">
        <f t="shared" si="0"/>
        <v>13614</v>
      </c>
      <c r="K72" s="350">
        <f t="shared" si="0"/>
        <v>1935</v>
      </c>
      <c r="L72" s="350">
        <f t="shared" si="0"/>
        <v>0</v>
      </c>
      <c r="M72" s="350">
        <f t="shared" si="0"/>
        <v>0</v>
      </c>
      <c r="N72" s="350">
        <f t="shared" si="0"/>
        <v>66744</v>
      </c>
      <c r="O72" s="350">
        <f t="shared" si="0"/>
        <v>13832</v>
      </c>
      <c r="P72" s="350">
        <f t="shared" si="0"/>
        <v>0</v>
      </c>
      <c r="Q72" s="350">
        <f t="shared" si="0"/>
        <v>0</v>
      </c>
      <c r="R72" s="350">
        <f t="shared" si="0"/>
        <v>31851</v>
      </c>
      <c r="S72" s="350">
        <f t="shared" si="0"/>
        <v>7966</v>
      </c>
      <c r="T72" s="350">
        <f t="shared" si="0"/>
        <v>0</v>
      </c>
      <c r="U72" s="350">
        <f t="shared" si="0"/>
        <v>0</v>
      </c>
      <c r="V72" s="350">
        <f t="shared" si="0"/>
        <v>103916</v>
      </c>
      <c r="W72" s="350">
        <f t="shared" si="0"/>
        <v>18906</v>
      </c>
      <c r="X72" s="350">
        <f t="shared" si="0"/>
        <v>0</v>
      </c>
      <c r="Y72" s="350">
        <f t="shared" si="0"/>
        <v>0</v>
      </c>
      <c r="Z72" s="350">
        <f t="shared" si="0"/>
        <v>578726</v>
      </c>
      <c r="AA72" s="350">
        <f t="shared" si="0"/>
        <v>157810</v>
      </c>
      <c r="AB72" s="350">
        <f t="shared" si="0"/>
        <v>0</v>
      </c>
      <c r="AC72" s="350">
        <f t="shared" si="0"/>
        <v>0</v>
      </c>
      <c r="AD72" s="350">
        <f t="shared" si="0"/>
        <v>35668</v>
      </c>
      <c r="AE72" s="350">
        <f t="shared" si="0"/>
        <v>5900</v>
      </c>
      <c r="AF72" s="350">
        <f t="shared" si="0"/>
        <v>0</v>
      </c>
      <c r="AG72" s="350">
        <f t="shared" si="0"/>
        <v>0</v>
      </c>
      <c r="AH72" s="350">
        <f t="shared" si="0"/>
        <v>58800</v>
      </c>
      <c r="AI72" s="350">
        <f t="shared" si="0"/>
        <v>10669</v>
      </c>
      <c r="AJ72" s="350">
        <f t="shared" si="0"/>
        <v>0</v>
      </c>
      <c r="AK72" s="350">
        <f t="shared" si="0"/>
        <v>0</v>
      </c>
      <c r="AL72" s="350">
        <f t="shared" si="0"/>
        <v>4171</v>
      </c>
      <c r="AM72" s="350">
        <f t="shared" si="0"/>
        <v>788</v>
      </c>
      <c r="AN72" s="350">
        <f t="shared" si="0"/>
        <v>0</v>
      </c>
      <c r="AO72" s="350">
        <f t="shared" si="0"/>
        <v>0</v>
      </c>
      <c r="AP72" s="350">
        <f t="shared" si="0"/>
        <v>4052857</v>
      </c>
      <c r="AQ72" s="350">
        <f t="shared" si="0"/>
        <v>3821211</v>
      </c>
      <c r="AR72" s="350">
        <f t="shared" si="0"/>
        <v>555895</v>
      </c>
      <c r="AS72" s="350">
        <f t="shared" si="0"/>
        <v>521994</v>
      </c>
      <c r="AT72" s="350">
        <f t="shared" si="0"/>
        <v>0</v>
      </c>
      <c r="AU72" s="350">
        <f t="shared" si="0"/>
        <v>0</v>
      </c>
      <c r="AV72" s="350">
        <f t="shared" si="0"/>
        <v>0</v>
      </c>
      <c r="AW72" s="350">
        <f t="shared" si="0"/>
        <v>0</v>
      </c>
      <c r="AX72" s="350">
        <f t="shared" si="0"/>
        <v>2190426</v>
      </c>
      <c r="AY72" s="350">
        <f t="shared" si="0"/>
        <v>2085481</v>
      </c>
      <c r="AZ72" s="350">
        <f t="shared" si="0"/>
        <v>302758</v>
      </c>
      <c r="BA72" s="350">
        <f t="shared" si="0"/>
        <v>282431</v>
      </c>
      <c r="BB72" s="350">
        <f t="shared" si="0"/>
        <v>0</v>
      </c>
      <c r="BC72" s="350">
        <f t="shared" si="0"/>
        <v>0</v>
      </c>
      <c r="BD72" s="350">
        <f t="shared" si="0"/>
        <v>0</v>
      </c>
      <c r="BE72" s="350">
        <f t="shared" si="0"/>
        <v>0</v>
      </c>
      <c r="BF72" s="350">
        <f t="shared" si="0"/>
        <v>644118</v>
      </c>
      <c r="BG72" s="350">
        <f t="shared" si="0"/>
        <v>622160</v>
      </c>
      <c r="BH72" s="350">
        <f t="shared" si="0"/>
        <v>83318</v>
      </c>
      <c r="BI72" s="350">
        <f t="shared" si="0"/>
        <v>79428</v>
      </c>
      <c r="BJ72" s="350">
        <f t="shared" si="0"/>
        <v>0</v>
      </c>
      <c r="BK72" s="350">
        <f t="shared" si="0"/>
        <v>0</v>
      </c>
      <c r="BL72" s="350">
        <f t="shared" si="0"/>
        <v>0</v>
      </c>
      <c r="BM72" s="350">
        <f t="shared" si="0"/>
        <v>0</v>
      </c>
      <c r="BN72" s="350">
        <f t="shared" si="0"/>
        <v>2165470</v>
      </c>
      <c r="BO72" s="350">
        <f t="shared" si="0"/>
        <v>2060423</v>
      </c>
      <c r="BP72" s="350">
        <f t="shared" ref="BP72:DQ72" si="1">SUM(BP4:BP71)</f>
        <v>376256</v>
      </c>
      <c r="BQ72" s="350">
        <f t="shared" si="1"/>
        <v>355708</v>
      </c>
      <c r="BR72" s="350">
        <f t="shared" si="1"/>
        <v>0</v>
      </c>
      <c r="BS72" s="350">
        <f t="shared" si="1"/>
        <v>0</v>
      </c>
      <c r="BT72" s="350">
        <f t="shared" si="1"/>
        <v>0</v>
      </c>
      <c r="BU72" s="350">
        <f t="shared" si="1"/>
        <v>0</v>
      </c>
      <c r="BV72" s="350">
        <f t="shared" si="1"/>
        <v>2200644</v>
      </c>
      <c r="BW72" s="350">
        <f t="shared" si="1"/>
        <v>1975915</v>
      </c>
      <c r="BX72" s="350">
        <f t="shared" si="1"/>
        <v>502952</v>
      </c>
      <c r="BY72" s="350">
        <f t="shared" si="1"/>
        <v>489971</v>
      </c>
      <c r="BZ72" s="350">
        <f t="shared" si="1"/>
        <v>0</v>
      </c>
      <c r="CA72" s="350">
        <f t="shared" si="1"/>
        <v>0</v>
      </c>
      <c r="CB72" s="350">
        <f t="shared" si="1"/>
        <v>0</v>
      </c>
      <c r="CC72" s="350">
        <f t="shared" si="1"/>
        <v>0</v>
      </c>
      <c r="CD72" s="350">
        <f t="shared" si="1"/>
        <v>2171544</v>
      </c>
      <c r="CE72" s="350">
        <f t="shared" si="1"/>
        <v>2045112</v>
      </c>
      <c r="CF72" s="350">
        <f t="shared" si="1"/>
        <v>423393</v>
      </c>
      <c r="CG72" s="350">
        <f t="shared" si="1"/>
        <v>404728</v>
      </c>
      <c r="CH72" s="350">
        <f t="shared" si="1"/>
        <v>0</v>
      </c>
      <c r="CI72" s="350">
        <f t="shared" si="1"/>
        <v>0</v>
      </c>
      <c r="CJ72" s="350">
        <f t="shared" si="1"/>
        <v>0</v>
      </c>
      <c r="CK72" s="350">
        <f t="shared" si="1"/>
        <v>0</v>
      </c>
      <c r="CL72" s="350">
        <f t="shared" si="1"/>
        <v>6295602</v>
      </c>
      <c r="CM72" s="350">
        <f t="shared" si="1"/>
        <v>6118247</v>
      </c>
      <c r="CN72" s="350">
        <f t="shared" si="1"/>
        <v>1723651</v>
      </c>
      <c r="CO72" s="350">
        <f t="shared" si="1"/>
        <v>1668766</v>
      </c>
      <c r="CP72" s="350">
        <f t="shared" si="1"/>
        <v>0</v>
      </c>
      <c r="CQ72" s="350">
        <f t="shared" si="1"/>
        <v>0</v>
      </c>
      <c r="CR72" s="350">
        <f t="shared" si="1"/>
        <v>0</v>
      </c>
      <c r="CS72" s="350">
        <f t="shared" si="1"/>
        <v>0</v>
      </c>
      <c r="CT72" s="350">
        <f t="shared" si="1"/>
        <v>763427</v>
      </c>
      <c r="CU72" s="350">
        <f t="shared" si="1"/>
        <v>715424</v>
      </c>
      <c r="CV72" s="350">
        <f t="shared" si="1"/>
        <v>115153</v>
      </c>
      <c r="CW72" s="350">
        <f t="shared" si="1"/>
        <v>110822</v>
      </c>
      <c r="CX72" s="350">
        <f t="shared" si="1"/>
        <v>0</v>
      </c>
      <c r="CY72" s="350">
        <f t="shared" si="1"/>
        <v>0</v>
      </c>
      <c r="CZ72" s="350">
        <f t="shared" si="1"/>
        <v>0</v>
      </c>
      <c r="DA72" s="350">
        <f t="shared" si="1"/>
        <v>0</v>
      </c>
      <c r="DB72" s="350">
        <f t="shared" si="1"/>
        <v>1897361</v>
      </c>
      <c r="DC72" s="350">
        <f t="shared" si="1"/>
        <v>1755375</v>
      </c>
      <c r="DD72" s="350">
        <f t="shared" si="1"/>
        <v>326693</v>
      </c>
      <c r="DE72" s="350">
        <f t="shared" si="1"/>
        <v>284555</v>
      </c>
      <c r="DF72" s="350">
        <f t="shared" si="1"/>
        <v>0</v>
      </c>
      <c r="DG72" s="350">
        <f t="shared" si="1"/>
        <v>0</v>
      </c>
      <c r="DH72" s="350">
        <f t="shared" si="1"/>
        <v>0</v>
      </c>
      <c r="DI72" s="350">
        <f t="shared" si="1"/>
        <v>0</v>
      </c>
      <c r="DJ72" s="350">
        <f t="shared" si="1"/>
        <v>469385</v>
      </c>
      <c r="DK72" s="350">
        <f t="shared" si="1"/>
        <v>437207</v>
      </c>
      <c r="DL72" s="350">
        <f t="shared" si="1"/>
        <v>83411</v>
      </c>
      <c r="DM72" s="350">
        <f t="shared" si="1"/>
        <v>74064</v>
      </c>
      <c r="DN72" s="350">
        <f t="shared" si="1"/>
        <v>0</v>
      </c>
      <c r="DO72" s="350">
        <f t="shared" si="1"/>
        <v>0</v>
      </c>
      <c r="DP72" s="350">
        <f t="shared" si="1"/>
        <v>0</v>
      </c>
      <c r="DQ72" s="350">
        <f t="shared" si="1"/>
        <v>0</v>
      </c>
    </row>
    <row r="74" spans="1:121">
      <c r="C74" s="350">
        <f>B72+C72+D72+E72</f>
        <v>67775</v>
      </c>
      <c r="D74">
        <f>B67+C67+D67+E67</f>
        <v>2342</v>
      </c>
      <c r="G74" s="350">
        <f>F72+G72+H72+I72</f>
        <v>89082</v>
      </c>
    </row>
  </sheetData>
  <mergeCells count="21">
    <mergeCell ref="AP1:AW1"/>
    <mergeCell ref="A1:A3"/>
    <mergeCell ref="B1:E1"/>
    <mergeCell ref="F1:I1"/>
    <mergeCell ref="J1:M1"/>
    <mergeCell ref="N1:Q1"/>
    <mergeCell ref="R1:U1"/>
    <mergeCell ref="V1:Y1"/>
    <mergeCell ref="Z1:AC1"/>
    <mergeCell ref="AD1:AG1"/>
    <mergeCell ref="AH1:AK1"/>
    <mergeCell ref="AL1:AO1"/>
    <mergeCell ref="CT1:DA1"/>
    <mergeCell ref="DB1:DI1"/>
    <mergeCell ref="DJ1:DQ1"/>
    <mergeCell ref="AX1:BE1"/>
    <mergeCell ref="BF1:BM1"/>
    <mergeCell ref="BN1:BU1"/>
    <mergeCell ref="BV1:CC1"/>
    <mergeCell ref="CD1:CK1"/>
    <mergeCell ref="CL1:CS1"/>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Sub Case</vt:lpstr>
      <vt:lpstr>Outputs Monthly</vt:lpstr>
      <vt:lpstr>PreviousCaseCountReview</vt:lpstr>
      <vt:lpstr>Timeliness Quarterly</vt:lpstr>
      <vt:lpstr>CAP Count Summary</vt:lpstr>
      <vt:lpstr>Action Plan Summary</vt:lpstr>
      <vt:lpstr>LookupData</vt:lpstr>
      <vt:lpstr>OutputsData</vt:lpstr>
      <vt:lpstr>TimelyData</vt:lpstr>
      <vt:lpstr>'Action Plan Summary'!Print_Area</vt:lpstr>
      <vt:lpstr>'Outputs Monthly'!Print_Area</vt:lpstr>
      <vt:lpstr>PreviousCaseCountReview!Print_Area</vt:lpstr>
      <vt:lpstr>'Sub Case'!Print_Area</vt:lpstr>
      <vt:lpstr>'Timeliness Quarterly'!Print_Area</vt:lpstr>
      <vt:lpstr>'Action Plan Summary'!Print_Titles</vt:lpstr>
      <vt:lpstr>'Timeliness Quarterly'!Print_Titles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TechAdmin</dc:creator>
  <cp:lastModifiedBy>Kim Reynolds</cp:lastModifiedBy>
  <cp:lastPrinted>2017-07-18T20:36:32Z</cp:lastPrinted>
  <dcterms:created xsi:type="dcterms:W3CDTF">2009-09-16T18:13:02Z</dcterms:created>
  <dcterms:modified xsi:type="dcterms:W3CDTF">2017-07-18T20:39:45Z</dcterms:modified>
</cp:coreProperties>
</file>